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esignservis-my.sharepoint.com/personal/miroslav_kaliba_designservis_com/Documents/A_11_2022/SŠŘ Jaroměř/Doplnění __2/"/>
    </mc:Choice>
  </mc:AlternateContent>
  <xr:revisionPtr revIDLastSave="27" documentId="11_D6E30DE9622772742F291FCE074CD78D60993AB5" xr6:coauthVersionLast="47" xr6:coauthVersionMax="47" xr10:uidLastSave="{ADA94D83-9855-43D0-83F3-091C4B603C93}"/>
  <workbookProtection workbookAlgorithmName="SHA-512" workbookHashValue="akfqtnr5HvYU6Z0cHWwdrRYVLfPPDKcIpnzHN4CQlthmH6DTM85/uUgEFO81BvpXhXnc0DB2LUI6kBMy37ZZIg==" workbookSaltValue="knHi5d084jTy9Bcih/E4YA==" workbookSpinCount="100000" lockStructure="1"/>
  <bookViews>
    <workbookView xWindow="-24120" yWindow="60" windowWidth="24240" windowHeight="176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210318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2103181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2103181 Pol'!$A$1:$X$165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3" i="12" l="1"/>
  <c r="M43" i="12" s="1"/>
  <c r="Q15" i="12"/>
  <c r="O15" i="12"/>
  <c r="K15" i="12"/>
  <c r="I15" i="12"/>
  <c r="G15" i="12"/>
  <c r="M15" i="12" s="1"/>
  <c r="BA59" i="12"/>
  <c r="BA48" i="12"/>
  <c r="BA44" i="12"/>
  <c r="G9" i="12"/>
  <c r="M9" i="12" s="1"/>
  <c r="I9" i="12"/>
  <c r="K9" i="12"/>
  <c r="O9" i="12"/>
  <c r="Q9" i="12"/>
  <c r="V9" i="12"/>
  <c r="G16" i="12"/>
  <c r="M16" i="12" s="1"/>
  <c r="I16" i="12"/>
  <c r="K16" i="12"/>
  <c r="O16" i="12"/>
  <c r="Q16" i="12"/>
  <c r="V16" i="12"/>
  <c r="G21" i="12"/>
  <c r="M21" i="12" s="1"/>
  <c r="I21" i="12"/>
  <c r="K21" i="12"/>
  <c r="O21" i="12"/>
  <c r="Q21" i="12"/>
  <c r="V21" i="12"/>
  <c r="G24" i="12"/>
  <c r="M24" i="12" s="1"/>
  <c r="M23" i="12" s="1"/>
  <c r="I24" i="12"/>
  <c r="I23" i="12" s="1"/>
  <c r="K24" i="12"/>
  <c r="K23" i="12" s="1"/>
  <c r="O24" i="12"/>
  <c r="O23" i="12" s="1"/>
  <c r="Q24" i="12"/>
  <c r="Q23" i="12" s="1"/>
  <c r="V24" i="12"/>
  <c r="V23" i="12" s="1"/>
  <c r="G28" i="12"/>
  <c r="M28" i="12" s="1"/>
  <c r="I28" i="12"/>
  <c r="K28" i="12"/>
  <c r="O28" i="12"/>
  <c r="O27" i="12" s="1"/>
  <c r="Q28" i="12"/>
  <c r="V28" i="12"/>
  <c r="G30" i="12"/>
  <c r="I30" i="12"/>
  <c r="K30" i="12"/>
  <c r="O30" i="12"/>
  <c r="Q30" i="12"/>
  <c r="V30" i="12"/>
  <c r="G33" i="12"/>
  <c r="M33" i="12" s="1"/>
  <c r="I33" i="12"/>
  <c r="K33" i="12"/>
  <c r="O33" i="12"/>
  <c r="Q33" i="12"/>
  <c r="V33" i="12"/>
  <c r="G38" i="12"/>
  <c r="M38" i="12" s="1"/>
  <c r="I38" i="12"/>
  <c r="K38" i="12"/>
  <c r="O38" i="12"/>
  <c r="Q38" i="12"/>
  <c r="V38" i="12"/>
  <c r="G40" i="12"/>
  <c r="I40" i="12"/>
  <c r="K40" i="12"/>
  <c r="O40" i="12"/>
  <c r="Q40" i="12"/>
  <c r="V40" i="12"/>
  <c r="I43" i="12"/>
  <c r="K43" i="12"/>
  <c r="O43" i="12"/>
  <c r="Q43" i="12"/>
  <c r="V43" i="12"/>
  <c r="G47" i="12"/>
  <c r="M47" i="12" s="1"/>
  <c r="I47" i="12"/>
  <c r="K47" i="12"/>
  <c r="O47" i="12"/>
  <c r="Q47" i="12"/>
  <c r="V47" i="12"/>
  <c r="G50" i="12"/>
  <c r="M50" i="12" s="1"/>
  <c r="I50" i="12"/>
  <c r="K50" i="12"/>
  <c r="O50" i="12"/>
  <c r="Q50" i="12"/>
  <c r="V50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60" i="12"/>
  <c r="M60" i="12" s="1"/>
  <c r="I60" i="12"/>
  <c r="K60" i="12"/>
  <c r="O60" i="12"/>
  <c r="Q60" i="12"/>
  <c r="V60" i="12"/>
  <c r="G62" i="12"/>
  <c r="G61" i="12" s="1"/>
  <c r="I54" i="1" s="1"/>
  <c r="I62" i="12"/>
  <c r="I61" i="12" s="1"/>
  <c r="K62" i="12"/>
  <c r="K61" i="12" s="1"/>
  <c r="O62" i="12"/>
  <c r="O61" i="12" s="1"/>
  <c r="Q62" i="12"/>
  <c r="Q61" i="12" s="1"/>
  <c r="V62" i="12"/>
  <c r="V61" i="12" s="1"/>
  <c r="G64" i="12"/>
  <c r="I64" i="12"/>
  <c r="K64" i="12"/>
  <c r="M64" i="12"/>
  <c r="O64" i="12"/>
  <c r="Q64" i="12"/>
  <c r="V64" i="12"/>
  <c r="G66" i="12"/>
  <c r="M66" i="12" s="1"/>
  <c r="I66" i="12"/>
  <c r="K66" i="12"/>
  <c r="O66" i="12"/>
  <c r="Q66" i="12"/>
  <c r="V66" i="12"/>
  <c r="M81" i="12"/>
  <c r="I81" i="12"/>
  <c r="K81" i="12"/>
  <c r="O81" i="12"/>
  <c r="Q81" i="12"/>
  <c r="V81" i="12"/>
  <c r="G84" i="12"/>
  <c r="M84" i="12" s="1"/>
  <c r="I84" i="12"/>
  <c r="K84" i="12"/>
  <c r="O84" i="12"/>
  <c r="Q84" i="12"/>
  <c r="V84" i="12"/>
  <c r="G87" i="12"/>
  <c r="M87" i="12" s="1"/>
  <c r="I87" i="12"/>
  <c r="K87" i="12"/>
  <c r="O87" i="12"/>
  <c r="Q87" i="12"/>
  <c r="V87" i="12"/>
  <c r="G90" i="12"/>
  <c r="M90" i="12" s="1"/>
  <c r="I90" i="12"/>
  <c r="K90" i="12"/>
  <c r="O90" i="12"/>
  <c r="Q90" i="12"/>
  <c r="V90" i="12"/>
  <c r="G94" i="12"/>
  <c r="M94" i="12" s="1"/>
  <c r="I94" i="12"/>
  <c r="K94" i="12"/>
  <c r="O94" i="12"/>
  <c r="Q94" i="12"/>
  <c r="V94" i="12"/>
  <c r="G95" i="12"/>
  <c r="I56" i="1" s="1"/>
  <c r="G96" i="12"/>
  <c r="M96" i="12" s="1"/>
  <c r="M95" i="12" s="1"/>
  <c r="I96" i="12"/>
  <c r="I95" i="12" s="1"/>
  <c r="K96" i="12"/>
  <c r="K95" i="12" s="1"/>
  <c r="O96" i="12"/>
  <c r="O95" i="12" s="1"/>
  <c r="Q96" i="12"/>
  <c r="Q95" i="12" s="1"/>
  <c r="V96" i="12"/>
  <c r="V95" i="12" s="1"/>
  <c r="G99" i="12"/>
  <c r="I99" i="12"/>
  <c r="K99" i="12"/>
  <c r="M99" i="12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6" i="12"/>
  <c r="M106" i="12" s="1"/>
  <c r="I106" i="12"/>
  <c r="K106" i="12"/>
  <c r="O106" i="12"/>
  <c r="Q106" i="12"/>
  <c r="V106" i="12"/>
  <c r="G109" i="12"/>
  <c r="M109" i="12" s="1"/>
  <c r="I109" i="12"/>
  <c r="K109" i="12"/>
  <c r="O109" i="12"/>
  <c r="Q109" i="12"/>
  <c r="V109" i="12"/>
  <c r="G111" i="12"/>
  <c r="G110" i="12" s="1"/>
  <c r="I58" i="1" s="1"/>
  <c r="I111" i="12"/>
  <c r="K111" i="12"/>
  <c r="O111" i="12"/>
  <c r="O110" i="12" s="1"/>
  <c r="Q111" i="12"/>
  <c r="Q110" i="12" s="1"/>
  <c r="V111" i="12"/>
  <c r="G115" i="12"/>
  <c r="M115" i="12" s="1"/>
  <c r="I115" i="12"/>
  <c r="K115" i="12"/>
  <c r="O115" i="12"/>
  <c r="Q115" i="12"/>
  <c r="V115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I121" i="12"/>
  <c r="K121" i="12"/>
  <c r="O121" i="12"/>
  <c r="Q121" i="12"/>
  <c r="V121" i="12"/>
  <c r="G123" i="12"/>
  <c r="M123" i="12" s="1"/>
  <c r="I123" i="12"/>
  <c r="K123" i="12"/>
  <c r="O123" i="12"/>
  <c r="Q123" i="12"/>
  <c r="V123" i="12"/>
  <c r="G124" i="12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6" i="12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6" i="12"/>
  <c r="I146" i="12"/>
  <c r="K146" i="12"/>
  <c r="O146" i="12"/>
  <c r="Q146" i="12"/>
  <c r="V146" i="12"/>
  <c r="G151" i="12"/>
  <c r="M151" i="12" s="1"/>
  <c r="I151" i="12"/>
  <c r="K151" i="12"/>
  <c r="O151" i="12"/>
  <c r="Q151" i="12"/>
  <c r="V151" i="12"/>
  <c r="G155" i="12"/>
  <c r="I155" i="12"/>
  <c r="K155" i="12"/>
  <c r="K154" i="12" s="1"/>
  <c r="O155" i="12"/>
  <c r="Q155" i="12"/>
  <c r="V155" i="12"/>
  <c r="G157" i="12"/>
  <c r="M157" i="12" s="1"/>
  <c r="I157" i="12"/>
  <c r="K157" i="12"/>
  <c r="O157" i="12"/>
  <c r="Q157" i="12"/>
  <c r="V157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AE164" i="12"/>
  <c r="F42" i="1" s="1"/>
  <c r="I20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I158" i="12" l="1"/>
  <c r="G63" i="12"/>
  <c r="I55" i="1" s="1"/>
  <c r="V142" i="12"/>
  <c r="O142" i="12"/>
  <c r="G23" i="12"/>
  <c r="I51" i="1" s="1"/>
  <c r="G135" i="12"/>
  <c r="I61" i="1" s="1"/>
  <c r="O116" i="12"/>
  <c r="K98" i="12"/>
  <c r="Q154" i="12"/>
  <c r="G145" i="12"/>
  <c r="I63" i="1" s="1"/>
  <c r="I142" i="12"/>
  <c r="V135" i="12"/>
  <c r="V27" i="12"/>
  <c r="I27" i="12"/>
  <c r="Q8" i="12"/>
  <c r="G154" i="12"/>
  <c r="I64" i="1" s="1"/>
  <c r="I18" i="1" s="1"/>
  <c r="Q145" i="12"/>
  <c r="Q158" i="12"/>
  <c r="V154" i="12"/>
  <c r="O154" i="12"/>
  <c r="V145" i="12"/>
  <c r="O145" i="12"/>
  <c r="Q142" i="12"/>
  <c r="I110" i="12"/>
  <c r="K27" i="12"/>
  <c r="Q27" i="12"/>
  <c r="O8" i="12"/>
  <c r="O32" i="12"/>
  <c r="M8" i="12"/>
  <c r="F41" i="1"/>
  <c r="O158" i="12"/>
  <c r="O135" i="12"/>
  <c r="G122" i="12"/>
  <c r="I60" i="1" s="1"/>
  <c r="K116" i="12"/>
  <c r="V98" i="12"/>
  <c r="V63" i="12"/>
  <c r="G8" i="12"/>
  <c r="M155" i="12"/>
  <c r="M154" i="12" s="1"/>
  <c r="K145" i="12"/>
  <c r="Q135" i="12"/>
  <c r="K135" i="12"/>
  <c r="V122" i="12"/>
  <c r="M124" i="12"/>
  <c r="K122" i="12"/>
  <c r="AF164" i="12"/>
  <c r="V116" i="12"/>
  <c r="I116" i="12"/>
  <c r="M111" i="12"/>
  <c r="M110" i="12" s="1"/>
  <c r="Q98" i="12"/>
  <c r="I98" i="12"/>
  <c r="Q63" i="12"/>
  <c r="I63" i="12"/>
  <c r="G32" i="12"/>
  <c r="I53" i="1" s="1"/>
  <c r="V32" i="12"/>
  <c r="K32" i="12"/>
  <c r="G27" i="12"/>
  <c r="I52" i="1" s="1"/>
  <c r="K8" i="12"/>
  <c r="F39" i="1"/>
  <c r="O122" i="12"/>
  <c r="V158" i="12"/>
  <c r="K158" i="12"/>
  <c r="I154" i="12"/>
  <c r="M142" i="12"/>
  <c r="I122" i="12"/>
  <c r="K63" i="12"/>
  <c r="I32" i="12"/>
  <c r="G158" i="12"/>
  <c r="I65" i="1" s="1"/>
  <c r="I19" i="1" s="1"/>
  <c r="I145" i="12"/>
  <c r="K142" i="12"/>
  <c r="G142" i="12"/>
  <c r="I62" i="1" s="1"/>
  <c r="I135" i="12"/>
  <c r="Q122" i="12"/>
  <c r="Q116" i="12"/>
  <c r="V110" i="12"/>
  <c r="K110" i="12"/>
  <c r="O98" i="12"/>
  <c r="G98" i="12"/>
  <c r="I57" i="1" s="1"/>
  <c r="O63" i="12"/>
  <c r="Q32" i="12"/>
  <c r="M40" i="12"/>
  <c r="M32" i="12" s="1"/>
  <c r="V8" i="12"/>
  <c r="I8" i="12"/>
  <c r="M122" i="12"/>
  <c r="M158" i="12"/>
  <c r="M98" i="12"/>
  <c r="M63" i="12"/>
  <c r="G116" i="12"/>
  <c r="I59" i="1" s="1"/>
  <c r="M136" i="12"/>
  <c r="M135" i="12" s="1"/>
  <c r="M62" i="12"/>
  <c r="M61" i="12" s="1"/>
  <c r="M30" i="12"/>
  <c r="M27" i="12" s="1"/>
  <c r="M146" i="12"/>
  <c r="M145" i="12" s="1"/>
  <c r="M121" i="12"/>
  <c r="M116" i="12" s="1"/>
  <c r="I17" i="1" l="1"/>
  <c r="G42" i="1"/>
  <c r="I42" i="1" s="1"/>
  <c r="G39" i="1"/>
  <c r="G43" i="1" s="1"/>
  <c r="G25" i="1" s="1"/>
  <c r="G41" i="1"/>
  <c r="I41" i="1" s="1"/>
  <c r="G164" i="12"/>
  <c r="I50" i="1"/>
  <c r="F43" i="1"/>
  <c r="G23" i="1" s="1"/>
  <c r="A27" i="1" l="1"/>
  <c r="A28" i="1" s="1"/>
  <c r="I39" i="1"/>
  <c r="I43" i="1" s="1"/>
  <c r="J42" i="1" s="1"/>
  <c r="I16" i="1"/>
  <c r="I21" i="1" s="1"/>
  <c r="I66" i="1"/>
  <c r="G28" i="1" l="1"/>
  <c r="G27" i="1" s="1"/>
  <c r="G29" i="1" s="1"/>
  <c r="J39" i="1"/>
  <c r="J43" i="1" s="1"/>
  <c r="J41" i="1"/>
  <c r="J64" i="1"/>
  <c r="J54" i="1"/>
  <c r="J61" i="1"/>
  <c r="J51" i="1"/>
  <c r="J56" i="1"/>
  <c r="J57" i="1"/>
  <c r="J58" i="1"/>
  <c r="J55" i="1"/>
  <c r="J52" i="1"/>
  <c r="J50" i="1"/>
  <c r="J65" i="1"/>
  <c r="J59" i="1"/>
  <c r="J60" i="1"/>
  <c r="J62" i="1"/>
  <c r="J53" i="1"/>
  <c r="J63" i="1"/>
  <c r="J6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mirka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<sst xmlns="http://schemas.openxmlformats.org/spreadsheetml/2006/main" count="846" uniqueCount="343">
  <si>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</si>
  <si>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</si>
  <si>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</si>
  <si>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</si>
  <si>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</si>
  <si>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</si>
  <si>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</si>
  <si>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</si>
  <si>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</si>
  <si>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</si>
  <si>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</si>
  <si>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</si>
  <si>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</si>
  <si>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</si>
  <si>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</si>
  <si>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</si>
  <si>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</si>
  <si>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</si>
  <si>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</si>
  <si>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</si>
  <si>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</si>
  <si>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</si>
  <si>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</si>
  <si>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</si>
  <si>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</si>
  <si>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</si>
  <si>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</si>
  <si>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</si>
  <si>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</si>
  <si>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</si>
  <si>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</si>
  <si>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</si>
  <si>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</si>
  <si>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</si>
  <si>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</si>
  <si>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</si>
  <si>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</si>
  <si>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</si>
  <si>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</si>
  <si>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</si>
  <si>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</si>
  <si>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</si>
  <si>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</si>
  <si>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2103181</t>
  </si>
  <si>
    <t>Dle PD</t>
  </si>
  <si>
    <t>SO 01</t>
  </si>
  <si>
    <t>Výměna oken, zateplení půdy</t>
  </si>
  <si>
    <t>Objekt:</t>
  </si>
  <si>
    <t>Rozpočet:</t>
  </si>
  <si>
    <t>210318</t>
  </si>
  <si>
    <t>Výměna oken na objektu školy SŠŘ v Jaroměři</t>
  </si>
  <si>
    <t>Stavba</t>
  </si>
  <si>
    <t>Stavební objekt</t>
  </si>
  <si>
    <t>Celkem za stavbu</t>
  </si>
  <si>
    <t>CZK</t>
  </si>
  <si>
    <t>Rekapitulace dílů</t>
  </si>
  <si>
    <t>Typ dílu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</si>
  <si>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</si>
  <si>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</si>
  <si>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</si>
  <si>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</si>
  <si>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</si>
  <si>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</si>
  <si>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</si>
  <si>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</si>
  <si>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</si>
  <si>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</si>
  <si>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</si>
  <si>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</si>
  <si>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730</t>
  </si>
  <si>
    <t>Otopná tělesa</t>
  </si>
  <si>
    <t>762</t>
  </si>
  <si>
    <t>Konstrukce tesařské</t>
  </si>
  <si>
    <t>764</t>
  </si>
  <si>
    <t>Konstrukce klempířské</t>
  </si>
  <si>
    <t>766</t>
  </si>
  <si>
    <t>Konstrukce truhlářské</t>
  </si>
  <si>
    <t>7662</t>
  </si>
  <si>
    <t>Výplně  vnějších  otvorů</t>
  </si>
  <si>
    <t>7663</t>
  </si>
  <si>
    <t>Výplně otvorů -  vnitřní dveře</t>
  </si>
  <si>
    <t>782</t>
  </si>
  <si>
    <t>Konstrukce z přírodního kamene</t>
  </si>
  <si>
    <t>784</t>
  </si>
  <si>
    <t>Malby</t>
  </si>
  <si>
    <t>M22</t>
  </si>
  <si>
    <t>Montáž sdělovací a zabezp. techniky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</si>
  <si>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</si>
  <si>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</si>
  <si>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</si>
  <si>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</si>
  <si>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</si>
  <si>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</si>
  <si>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</si>
  <si>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</si>
  <si>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</si>
  <si>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</si>
  <si>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</si>
  <si>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</si>
  <si>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</si>
  <si>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</si>
  <si>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</si>
  <si>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</si>
  <si>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</si>
  <si>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</si>
  <si>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</si>
  <si>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</si>
  <si>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</si>
  <si>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</si>
  <si>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</si>
  <si>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</si>
  <si>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</si>
  <si>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</si>
  <si>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</si>
  <si>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</si>
  <si>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</si>
  <si>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</si>
  <si>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610991111R00</t>
  </si>
  <si>
    <t>m2</t>
  </si>
  <si>
    <t>RTS 21/ I</t>
  </si>
  <si>
    <t>Práce</t>
  </si>
  <si>
    <t>POL1_1</t>
  </si>
  <si>
    <t>O 1,  O 11,  O 12 : 1,4*2,7*(9+36+18)</t>
  </si>
  <si>
    <t>VV</t>
  </si>
  <si>
    <t>O x : 1,4*2,7*9</t>
  </si>
  <si>
    <t>O 5 : 1,8*2,8*1</t>
  </si>
  <si>
    <t>O 2, O 3, O 4 : 1,25*2,3*46+1,05*2,3*12+1,15*2,3*3+0,945</t>
  </si>
  <si>
    <t>O 6, O 7 : 1,2*1,2+1,25*1</t>
  </si>
  <si>
    <t>612425931RT2</t>
  </si>
  <si>
    <t>V položce nejsou zakalkulovány náklady na pomocné lešení výšky do 1900 mm a pro zatížení do 1,5 kPa.</t>
  </si>
  <si>
    <t>POP</t>
  </si>
  <si>
    <t>V položce najsou zakalkulovány náklady na použití rohových lišt a armovací skelné tkaniny</t>
  </si>
  <si>
    <t>2,8*(9+36+18+1)</t>
  </si>
  <si>
    <t>3,4*46+3,3*(12+3)+2,4+2</t>
  </si>
  <si>
    <t>RTS 19/ I</t>
  </si>
  <si>
    <t>2,5*9</t>
  </si>
  <si>
    <t>941955004R00</t>
  </si>
  <si>
    <t>Lešení lehké pomocné, výška podlahy do 3,5 m</t>
  </si>
  <si>
    <t>1,6*(9+36+18+9)</t>
  </si>
  <si>
    <t>1,5*46+1,2*12+1,4*3+2,1+1,4+1,7</t>
  </si>
  <si>
    <t>952901111R00</t>
  </si>
  <si>
    <t>Vyčištění budov o výšce podlaží do 4 m</t>
  </si>
  <si>
    <t>952902110R00</t>
  </si>
  <si>
    <t>doba provádění 40 dní : (34+32+250)*40</t>
  </si>
  <si>
    <t>968061112R00</t>
  </si>
  <si>
    <t>Vyvěšení dřevěných okenních křídel pl. do 1,5 m2</t>
  </si>
  <si>
    <t>kus</t>
  </si>
  <si>
    <t>O 1,  O 11,  O 12 : 2*6*(9+36+18)</t>
  </si>
  <si>
    <t>O 5 : 6*2</t>
  </si>
  <si>
    <t>O 2, O 3, O 4 : 6*46+12*6+3*6</t>
  </si>
  <si>
    <t>O 6, O 7 : 2*6</t>
  </si>
  <si>
    <t>968061125R00</t>
  </si>
  <si>
    <t>Vyvěšení dřevěných dveřních křídel pl. do 2 m2</t>
  </si>
  <si>
    <t>D2,  D 3 : 2*2</t>
  </si>
  <si>
    <t>968062246R00</t>
  </si>
  <si>
    <t>Vybourání dřevěných rámů oken jednoduch. pl. 4 m2</t>
  </si>
  <si>
    <t>O 2, O 3, O 4 : 1,25*2,26*46+1,05*2,26*12+1,15*2,26*3+0,0177</t>
  </si>
  <si>
    <t>O 6, O 7 : 1,2*1,2+1,23*0,91</t>
  </si>
  <si>
    <t>968062355R00</t>
  </si>
  <si>
    <t>Vybourání dřevěných rámů oken dvojitých pl. 2 m2</t>
  </si>
  <si>
    <t>V položce není kalkulována manipulace se sutí, která se oceňuje samostatně položkami souboru 979. V položce není zakalkulováno vyvěšení křídel. Tyto práce se oceňují samostatně položkami souboru 968 06 -11 Vyvěšení dřevěvných křídel. Položka se používá pro okna dvojitá nebo zdvojená.</t>
  </si>
  <si>
    <t>O 1,  O 11,  O 12 : 1,36*2,7*(9+36+18)+0,024</t>
  </si>
  <si>
    <t>968062456R00</t>
  </si>
  <si>
    <t>Vybourání dřevěných dveřních zárubní pl. nad 2 m2</t>
  </si>
  <si>
    <t>V položce není kalkulována manipulace se sutí, která se oceňuje samostatně položkami souboru 979. V položce není zakalkulováno vyvěšení dveřních křídel. Tyto práce se oceňují samostatně položkami souboru 968 06 -11 Vyvěšení dřevěvných křídel.</t>
  </si>
  <si>
    <t>1,5*2,1+1,5*2,25+0,075</t>
  </si>
  <si>
    <t>978013191R00</t>
  </si>
  <si>
    <t>Otlučení omítek vnitřních stěn v rozsahu do 100 %</t>
  </si>
  <si>
    <t>2,5*(9+36+18+1)</t>
  </si>
  <si>
    <t>3,1*46+3*15+2,2+1,8</t>
  </si>
  <si>
    <t>979011111R00</t>
  </si>
  <si>
    <t>Svislá doprava suti a vybour. hmot za 2.NP a 1.PP</t>
  </si>
  <si>
    <t>t</t>
  </si>
  <si>
    <t>Přesun suti</t>
  </si>
  <si>
    <t>POL8_0</t>
  </si>
  <si>
    <t>979081111R00</t>
  </si>
  <si>
    <t>Odvoz suti a vybour. hmot na skládku do 1 km</t>
  </si>
  <si>
    <t>POL8_1</t>
  </si>
  <si>
    <t>979081121R00</t>
  </si>
  <si>
    <t>příplatek za každý další 1 km</t>
  </si>
  <si>
    <t>979082111R00</t>
  </si>
  <si>
    <t>do 10 m</t>
  </si>
  <si>
    <t>979082121R00</t>
  </si>
  <si>
    <t>příplatek k ceně za každých dalších 5 m</t>
  </si>
  <si>
    <t>979087112R00</t>
  </si>
  <si>
    <t xml:space="preserve">Vodorovná doprava suti a vybouraných hmot nakládání suti na dopravní prostředky,  </t>
  </si>
  <si>
    <t>821-1</t>
  </si>
  <si>
    <t>se složením a hrubým urovnáním nebo s přeložením na jiný dopravní prostředek kromě lodi, vč. příplatku za každých dalších i započatých 1000 m přes 1000 m,</t>
  </si>
  <si>
    <t>SPI</t>
  </si>
  <si>
    <t>979990162R00</t>
  </si>
  <si>
    <t>Poplatek za skládku dřevo+sklo, skupina 17 02 01 a 17 02 02 z Katalogu odpadů</t>
  </si>
  <si>
    <t>801-3</t>
  </si>
  <si>
    <t>999281111R00</t>
  </si>
  <si>
    <t>Přesun hmot pro opravy a údržbu do výšky 25 m</t>
  </si>
  <si>
    <t>Přesun hmot</t>
  </si>
  <si>
    <t>POL7_1</t>
  </si>
  <si>
    <t>(508+553)</t>
  </si>
  <si>
    <t>713121121RT1</t>
  </si>
  <si>
    <t>POL1_7</t>
  </si>
  <si>
    <t/>
  </si>
  <si>
    <t>Aktualizace-Původní název:</t>
  </si>
  <si>
    <t>Izolace tepelná střech  kladená na sucho, spádové klíny  EPS tl. 130 - 150mm / mat. ve spec.</t>
  </si>
  <si>
    <t>ZP  1 : 508*0,9+0,1</t>
  </si>
  <si>
    <t>ZP 2 : 553*0,9</t>
  </si>
  <si>
    <t>713121411RT1</t>
  </si>
  <si>
    <t>ZP  1 : 508</t>
  </si>
  <si>
    <t>ZP 2 : 553</t>
  </si>
  <si>
    <t>283765806R</t>
  </si>
  <si>
    <t>SPCM</t>
  </si>
  <si>
    <t>Specifikace</t>
  </si>
  <si>
    <t>POL3_7</t>
  </si>
  <si>
    <t>283765892R</t>
  </si>
  <si>
    <t>m</t>
  </si>
  <si>
    <t>63151408R</t>
  </si>
  <si>
    <t>deska izolační minerální vlákno; tl. 120,0 mm; součinitel tepelné vodivosti 0,035 W/mK; R = 3,350 m2K/W; obj. hmotnost 40,00 kg/m3; hydrofobizováno</t>
  </si>
  <si>
    <t>ZP  1 : (508*0,9+0,1)*2</t>
  </si>
  <si>
    <t>ZP 2 : (553*0,9)*2</t>
  </si>
  <si>
    <t>prořez : 1910*0,025+0,25</t>
  </si>
  <si>
    <t>998713203R00</t>
  </si>
  <si>
    <t>v objektech výšky do 24 m</t>
  </si>
  <si>
    <t>POL7_1002</t>
  </si>
  <si>
    <t>735000911R00</t>
  </si>
  <si>
    <t>800-731</t>
  </si>
  <si>
    <t>762523104R00</t>
  </si>
  <si>
    <t>Položení podlah hoblovaných na sraz z prken</t>
  </si>
  <si>
    <t>dle PD : 553</t>
  </si>
  <si>
    <t>762524911RV1</t>
  </si>
  <si>
    <t>Položení polštářů tloušťky do 100 mm vč. příložek, bez dodávky řeziva</t>
  </si>
  <si>
    <t>553*1,6</t>
  </si>
  <si>
    <t>605126981R</t>
  </si>
  <si>
    <t>m3</t>
  </si>
  <si>
    <t>60512825R</t>
  </si>
  <si>
    <t>Prkno SM/JD omítané tl. 24-32 dl. 400-600 š. 25-30, II. jakost</t>
  </si>
  <si>
    <t>dodání prkrn : 553*0,028</t>
  </si>
  <si>
    <t>prořez  10 % : 15,484*0,1-0,0324</t>
  </si>
  <si>
    <t>998762203R00</t>
  </si>
  <si>
    <t>764816115R00</t>
  </si>
  <si>
    <t>dle tab. klemp. výrobků   K 1 : 1,4*72*1,05</t>
  </si>
  <si>
    <t>dle tab. klemp. výrobků   K 2, K 3, K 4 : (1,25*44+1,05*12+1,15*6)*1,05</t>
  </si>
  <si>
    <t>dle tab. klemp. výrobků   K 5, K 6, K 7 : (1,75+1,25+1,3)*1,05+0,42</t>
  </si>
  <si>
    <t>998764203R00</t>
  </si>
  <si>
    <t>766492103R00</t>
  </si>
  <si>
    <t>ks</t>
  </si>
  <si>
    <t>Vlastní</t>
  </si>
  <si>
    <t>Indiv</t>
  </si>
  <si>
    <t>POL3_</t>
  </si>
  <si>
    <t>766492105R00</t>
  </si>
  <si>
    <t>766492106R00</t>
  </si>
  <si>
    <t>766492107R00</t>
  </si>
  <si>
    <t>998766203R00</t>
  </si>
  <si>
    <t>7661 0001</t>
  </si>
  <si>
    <t>7662 001</t>
  </si>
  <si>
    <t>7662 002</t>
  </si>
  <si>
    <t>7662 003</t>
  </si>
  <si>
    <t>7662 004</t>
  </si>
  <si>
    <t>7662 005</t>
  </si>
  <si>
    <t>7662 006</t>
  </si>
  <si>
    <t>7662 007</t>
  </si>
  <si>
    <t>7662 008</t>
  </si>
  <si>
    <t>7662 009</t>
  </si>
  <si>
    <t>7662 010</t>
  </si>
  <si>
    <t>kpl</t>
  </si>
  <si>
    <t>7663 0001</t>
  </si>
  <si>
    <t>2,15*3,75+(3,14*1,15*1,15*0,5+0,0612)</t>
  </si>
  <si>
    <t>7663 0002</t>
  </si>
  <si>
    <t>7663 0003</t>
  </si>
  <si>
    <t>782111130R00</t>
  </si>
  <si>
    <t>Obklad stěn kamen. měkkým, rovným tl. 1 a 2 cm</t>
  </si>
  <si>
    <t>998782202R00</t>
  </si>
  <si>
    <t>Přesun hmot pro obklady z kamene, výšky do 12 m</t>
  </si>
  <si>
    <t>POL1_5</t>
  </si>
  <si>
    <t>784161601R00</t>
  </si>
  <si>
    <t>1. np   učebny : (24+28+28+24)*4,2</t>
  </si>
  <si>
    <t>1. np   chodby : (20+11,4*2+20)*4,2+(6*2+5,5)*4,2+5,5*2,6</t>
  </si>
  <si>
    <t>2. np   učebny : (23,7+27,7+27,9+23,7)*4,2</t>
  </si>
  <si>
    <t>2. np   chodby : (20+11,4*2+20)*4,2+12*4,2+5,5*10-0,12</t>
  </si>
  <si>
    <t>784165222R00</t>
  </si>
  <si>
    <t>Zhotovení styku dvou barev se oceňuje položkou 78443-9001.</t>
  </si>
  <si>
    <t>1590</t>
  </si>
  <si>
    <t>222330202R00</t>
  </si>
  <si>
    <t>POL1_</t>
  </si>
  <si>
    <t>rozmístěno v učebnách : 14</t>
  </si>
  <si>
    <t>22 02</t>
  </si>
  <si>
    <t>VRN0</t>
  </si>
  <si>
    <t>Ztížené výrobní podmínky</t>
  </si>
  <si>
    <t>Soubor</t>
  </si>
  <si>
    <t>VRN</t>
  </si>
  <si>
    <t>POL99_2</t>
  </si>
  <si>
    <t>VRN4</t>
  </si>
  <si>
    <t>Zařízení staveniště</t>
  </si>
  <si>
    <t>VRN5</t>
  </si>
  <si>
    <t>Provoz investora</t>
  </si>
  <si>
    <t>VRN7</t>
  </si>
  <si>
    <t>Rezerva rozpočtu</t>
  </si>
  <si>
    <t>SUM</t>
  </si>
  <si>
    <t>END</t>
  </si>
  <si>
    <t xml:space="preserve">Omítka vápenná vnitřního ostění - štuková s použitím suché maltové směsi
</t>
  </si>
  <si>
    <t>Omítka vápenná vnitřního ostění - oprava stávající omítky ostění</t>
  </si>
  <si>
    <t>Čištění zametáním v místnostech, chodbách, na schodišti a na půdě - průběžný úklid chodeb v době provádění</t>
  </si>
  <si>
    <t>Čištění zametáním  - úklid půdy před pokládáním TI</t>
  </si>
  <si>
    <t>D + M  parapety špaletových oken O 1, O 11, O 12 O 5; šíře 140 - 200 mm NECENIT je to součást dodávky oken</t>
  </si>
  <si>
    <t>Provedení repase stáv parapetů oken O2 - popis tab. T2  truhl prvků ; š 450 - 500mm,  dl. 1,45m</t>
  </si>
  <si>
    <t>Provedení repase stáv parapetů oken O4 - popis tab. T4  truhl prvků ; š 450 - 500mm,  dl. 1,35m</t>
  </si>
  <si>
    <t>Provedení repase stáv parapetů oken O2 - popis tab. T6, T 7   truhl prvků ; š 450 - 500mm,  dl. 1,45m</t>
  </si>
  <si>
    <t>Přesun hmot pro truhlářské konstr., výšky do 24 m</t>
  </si>
  <si>
    <t>Podrobný popis všech oken včetně úpravy ostění, způsobu repase nebo repliky je  podrobně rozepsaný v tabulce  oken a katalogu oken</t>
  </si>
  <si>
    <t>D+M  okno  O 1 - nové špaletové okno 2kř s otvíravým nadsvětlíkem včetně kování, parapetu  a kompletní povrchové úpravy ; izolační dvojsklo ,  rozm. 1360 x 2700 mm</t>
  </si>
  <si>
    <t>D+M  okno  O 1.1  - nové špaletové okno 2kř s otvíravým nadsvětlíkem včetně kování, parapetu  a kompletní povrchové úpravy ; izolační dvojsklo a infrastop ,                                                    rozm. 1360 x 2700 mm</t>
  </si>
  <si>
    <t>D+M  okno  O 1.2  - nové špaletové okno 2kř s otvíravým nadsvětlíkem včetně kování, parapetu  a kompletní povrchové úpravy ; izolační dvojsklo a infrastop ,  opatřeno pískovanou fólií           rozm. 1360 x 2700 mm</t>
  </si>
  <si>
    <t>D+M  okno  O 1.1 X  repase špaletového 2kř. okna s nadsvětlíkem - oprava oken, oprava kování    rozm.  1360 x 2700 mm</t>
  </si>
  <si>
    <t>D+M  okno  O 2 - nové jednoduché okno 2kř s otvíravým nadsvětlíkem včetně kování, rámu  a kompletní povrchové úpravy ; izolační dvojsklo ,  rozm. 1230 x 2260 mm</t>
  </si>
  <si>
    <t>D+M  okno  O 3 - nové jednoduché okno 2kř s otvíravým nadsvětlíkem včetně kování, rámu  a kompletní povrchové úpravy ; izolační dvojsklo ,  rozm. 1030 x 2260 mm</t>
  </si>
  <si>
    <t>D+M  okno  O 4 - nové jednoduché okno 2kř s otvíravým obloukovým nadsvětlíkem včetně kování, rámu  a kompletní povrchové úpravy ; izolační dvojsklo ,  rozm. 1130 x 2260 mm</t>
  </si>
  <si>
    <t>D+M  okno  O 5 - nové špaletové okno  3 kř s otvíravým  obloukovým nadsvětlíkem včetně kování, parapetu  a kompletní povrchové úpravy ; izolační dvojsklo  ,                                                          rozm. 1710 x 2790 mm</t>
  </si>
  <si>
    <t>D+M  okno  O 6 - nové jednoduché okno  2 kř  včetně kování, parapetu  a kompletní povrchové úpravy ; izolační dvojsklo  ,                                                          rozm. 1200 x 1200 mm</t>
  </si>
  <si>
    <t>D+M  okno  O 7 - nové jednoduché okno 2kř  včetně kování, rámu  a kompletní povrchové úpravy ; izolační dvojsklo ,  rozm. 1230 x 910 mm</t>
  </si>
  <si>
    <t>Dveře jsou prováděny na zakázku, atypické dle tabulky dveř. otvorů - kpl provedení vč. všech</t>
  </si>
  <si>
    <t>D+M repase stáv.dveří vchodových 2 kř. s nadsvětl. ozn. D 1 - podrobný popis viz. tab. dveří</t>
  </si>
  <si>
    <t>D+M dveře vstupní, 2 kř., masiv ; vč. zárubně 1500 x 2100 mm; popis tab. dveří  D 2</t>
  </si>
  <si>
    <t>D+M dveře vstupní, 2 kř., masiv ; vč. zárubně 1500 x 2250 mm; popis tab. dveří  D 3</t>
  </si>
  <si>
    <t xml:space="preserve">Přesun hmot pro truhlářské konstr., výšky do 24 m
</t>
  </si>
  <si>
    <t>Přesun hmot v objektech výšky do 24 m</t>
  </si>
  <si>
    <t>Zakrývání výplní vnitřních otvorů, předmětů apod. fólií Pe 0,05-0,2 mm</t>
  </si>
  <si>
    <t>deska izolační kříž; pěnový polystyren; rovná hrana; tl. 240,0 mm; součinitel tepelné vodivosti 0,035 W/mK; R = 6,950 m2K/W; obj. hmotnost 25,00 kg/m3</t>
  </si>
  <si>
    <t>deska izolační trámek; pěnový polystyren; rovná hrana; tl. 240,0 mm; součinitel tepelné vodivosti 0,035 W/mK; R = 6,950 m2K/W; obj. hmotnost 25,00 kg/m3</t>
  </si>
  <si>
    <t>Oplechování parapetů včetně rohů, lepené lepidlem, z lakovaného pozinkovaného plechu, rš 155 mm, dodávka a montáž</t>
  </si>
  <si>
    <t>612425931RT5</t>
  </si>
  <si>
    <t>Dodání  slaboproud -  digitální ukazatel klimatu např. CO - 60</t>
  </si>
  <si>
    <t>Montáž  slaboproud -  digitální ukazatel klimatu  vč. stavebních přípomocí při napojení na el.</t>
  </si>
  <si>
    <t xml:space="preserve">Montáž tepelné izolace podlah  Izolace podlah tepelná nosný rošt z EPS trámků a křížů, bez dodávky materiálu,  </t>
  </si>
  <si>
    <t>(250+216+32+34+38)*3</t>
  </si>
  <si>
    <t>Zakrývání exponátů školy na chodbách  v 1. a 2. NP, zábradlí  / PE + netex /</t>
  </si>
  <si>
    <t>Malba ….. malba, barva, bez penetrace, 2x</t>
  </si>
  <si>
    <t>Penetrace podkladu nátěrem  …............    1 x</t>
  </si>
  <si>
    <t xml:space="preserve">Zaregulování topného systému  - přednastavení radiátorových ventilů pod termostaickou hlavicí  - 2x,   včetně pomocného materiálu  </t>
  </si>
  <si>
    <t>Izolace podlah STEPcross (dodavatel je oprávněn nabídnout rovnocenné řešení), nosný rošt z EPS, materiál ve specifikaci</t>
  </si>
  <si>
    <t>kříže  0,75 ks / m2   tj. 0,75m : 0,75*(553)</t>
  </si>
  <si>
    <t>zatepl.  553 m2 - trám 1,3m/m2 : 553*1,3</t>
  </si>
  <si>
    <t>rezerva  1,5 % : 718,9 * 0,015</t>
  </si>
  <si>
    <t>rezerva   1,5 % : 414,75*0,015+0,3145</t>
  </si>
  <si>
    <t>fošna SM; tl = 30,0 mm š 100 mm; l = 3 000 až 5 000 mm; jakost I</t>
  </si>
  <si>
    <t>fošny : (1,6*553)*0,06*0,1</t>
  </si>
  <si>
    <t>prořez  10,0 % : 5,308*0,1+0,001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</si>
</sst>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8"/>
      <color rgb="FFC0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19" fillId="0" borderId="0" xfId="0" applyFont="1" applyBorder="1" applyAlignment="1">
      <alignment horizontal="center" vertical="top" shrinkToFit="1"/>
    </xf>
    <xf numFmtId="164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Alignment="1">
      <alignment horizontal="left" vertical="top" wrapText="1"/>
    </xf>
    <xf numFmtId="0" fontId="8" fillId="3" borderId="22" xfId="0" applyFont="1" applyFill="1" applyBorder="1" applyAlignment="1">
      <alignment vertical="top"/>
    </xf>
    <xf numFmtId="4" fontId="21" fillId="4" borderId="39" xfId="0" applyNumberFormat="1" applyFont="1" applyFill="1" applyBorder="1" applyAlignment="1" applyProtection="1">
      <alignment vertical="top" shrinkToFit="1"/>
      <protection locked="0"/>
    </xf>
    <xf numFmtId="4" fontId="21" fillId="4" borderId="42" xfId="0" applyNumberFormat="1" applyFont="1" applyFill="1" applyBorder="1" applyAlignment="1" applyProtection="1">
      <alignment vertical="top" shrinkToFit="1"/>
      <protection locked="0"/>
    </xf>
    <xf numFmtId="164" fontId="17" fillId="6" borderId="39" xfId="0" applyNumberFormat="1" applyFont="1" applyFill="1" applyBorder="1" applyAlignment="1">
      <alignment vertical="top" shrinkToFit="1"/>
    </xf>
    <xf numFmtId="164" fontId="18" fillId="6" borderId="0" xfId="0" applyNumberFormat="1" applyFont="1" applyFill="1" applyBorder="1" applyAlignment="1">
      <alignment vertical="top" wrapText="1" shrinkToFi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164" fontId="18" fillId="0" borderId="0" xfId="0" quotePrefix="1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D15" sqref="D15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18" t="s">
        <v>39</v>
      </c>
      <c r="B2" s="218"/>
      <c r="C2" s="218"/>
      <c r="D2" s="218"/>
      <c r="E2" s="218"/>
      <c r="F2" s="218"/>
      <c r="G2" s="218"/>
    </row>
  </sheetData>
  <sheetProtection algorithmName="SHA-512" hashValue="2Q+yLQEvCZaK/p80IIPp98Hy+dVUxsoqMwf9Rdrs/r9VnIMjJtwX+bwa0H7Rqt+Ki4brFYwmiPfRMBJAZSWeww==" saltValue="5qmG35xy79tKfDtDygizD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opLeftCell="B1" zoomScaleNormal="100" zoomScaleSheetLayoutView="75" workbookViewId="0">
      <selection activeCell="Q52" sqref="Q5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53" t="s">
        <v>41</v>
      </c>
      <c r="C1" s="254"/>
      <c r="D1" s="254"/>
      <c r="E1" s="254"/>
      <c r="F1" s="254"/>
      <c r="G1" s="254"/>
      <c r="H1" s="254"/>
      <c r="I1" s="254"/>
      <c r="J1" s="255"/>
    </row>
    <row r="2" spans="1:15" ht="36" customHeight="1" x14ac:dyDescent="0.2">
      <c r="A2" s="2"/>
      <c r="B2" s="77" t="s">
        <v>22</v>
      </c>
      <c r="C2" s="78"/>
      <c r="D2" s="79" t="s">
        <v>49</v>
      </c>
      <c r="E2" s="259" t="s">
        <v>50</v>
      </c>
      <c r="F2" s="260"/>
      <c r="G2" s="260"/>
      <c r="H2" s="260"/>
      <c r="I2" s="260"/>
      <c r="J2" s="261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62" t="s">
        <v>46</v>
      </c>
      <c r="F3" s="263"/>
      <c r="G3" s="263"/>
      <c r="H3" s="263"/>
      <c r="I3" s="263"/>
      <c r="J3" s="264"/>
    </row>
    <row r="4" spans="1:15" ht="23.25" customHeight="1" x14ac:dyDescent="0.2">
      <c r="A4" s="76">
        <v>283</v>
      </c>
      <c r="B4" s="82" t="s">
        <v>48</v>
      </c>
      <c r="C4" s="83"/>
      <c r="D4" s="84" t="s">
        <v>43</v>
      </c>
      <c r="E4" s="242" t="s">
        <v>44</v>
      </c>
      <c r="F4" s="243"/>
      <c r="G4" s="243"/>
      <c r="H4" s="243"/>
      <c r="I4" s="243"/>
      <c r="J4" s="244"/>
    </row>
    <row r="5" spans="1:15" ht="24" customHeight="1" x14ac:dyDescent="0.2">
      <c r="A5" s="2"/>
      <c r="B5" s="31" t="s">
        <v>42</v>
      </c>
      <c r="D5" s="247"/>
      <c r="E5" s="248"/>
      <c r="F5" s="248"/>
      <c r="G5" s="248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49"/>
      <c r="E6" s="250"/>
      <c r="F6" s="250"/>
      <c r="G6" s="250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51"/>
      <c r="F7" s="252"/>
      <c r="G7" s="25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66"/>
      <c r="E11" s="266"/>
      <c r="F11" s="266"/>
      <c r="G11" s="266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41"/>
      <c r="E12" s="241"/>
      <c r="F12" s="241"/>
      <c r="G12" s="241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45"/>
      <c r="F13" s="246"/>
      <c r="G13" s="24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65"/>
      <c r="F15" s="265"/>
      <c r="G15" s="267"/>
      <c r="H15" s="267"/>
      <c r="I15" s="267" t="s">
        <v>29</v>
      </c>
      <c r="J15" s="268"/>
    </row>
    <row r="16" spans="1:15" ht="23.25" customHeight="1" x14ac:dyDescent="0.2">
      <c r="A16" s="143" t="s">
        <v>24</v>
      </c>
      <c r="B16" s="38" t="s">
        <v>24</v>
      </c>
      <c r="C16" s="62"/>
      <c r="D16" s="63"/>
      <c r="E16" s="230"/>
      <c r="F16" s="231"/>
      <c r="G16" s="230"/>
      <c r="H16" s="231"/>
      <c r="I16" s="230">
        <f>SUMIF(F50:F65,A16,I50:I65)+SUMIF(F50:F65,"PSU",I50:I65)</f>
        <v>0</v>
      </c>
      <c r="J16" s="232"/>
    </row>
    <row r="17" spans="1:10" ht="23.25" customHeight="1" x14ac:dyDescent="0.2">
      <c r="A17" s="143" t="s">
        <v>25</v>
      </c>
      <c r="B17" s="38" t="s">
        <v>25</v>
      </c>
      <c r="C17" s="62"/>
      <c r="D17" s="63"/>
      <c r="E17" s="230"/>
      <c r="F17" s="231"/>
      <c r="G17" s="230"/>
      <c r="H17" s="231"/>
      <c r="I17" s="230">
        <f>SUMIF(F50:F65,A17,I50:I65)</f>
        <v>0</v>
      </c>
      <c r="J17" s="232"/>
    </row>
    <row r="18" spans="1:10" ht="23.25" customHeight="1" x14ac:dyDescent="0.2">
      <c r="A18" s="143" t="s">
        <v>26</v>
      </c>
      <c r="B18" s="38" t="s">
        <v>26</v>
      </c>
      <c r="C18" s="62"/>
      <c r="D18" s="63"/>
      <c r="E18" s="230"/>
      <c r="F18" s="231"/>
      <c r="G18" s="230"/>
      <c r="H18" s="231"/>
      <c r="I18" s="230">
        <f>SUMIF(F50:F65,A18,I50:I65)</f>
        <v>0</v>
      </c>
      <c r="J18" s="232"/>
    </row>
    <row r="19" spans="1:10" ht="23.25" customHeight="1" x14ac:dyDescent="0.2">
      <c r="A19" s="143" t="s">
        <v>87</v>
      </c>
      <c r="B19" s="38" t="s">
        <v>27</v>
      </c>
      <c r="C19" s="62"/>
      <c r="D19" s="63"/>
      <c r="E19" s="230"/>
      <c r="F19" s="231"/>
      <c r="G19" s="230"/>
      <c r="H19" s="231"/>
      <c r="I19" s="230">
        <f>SUMIF(F50:F65,A19,I50:I65)</f>
        <v>0</v>
      </c>
      <c r="J19" s="232"/>
    </row>
    <row r="20" spans="1:10" ht="23.25" customHeight="1" x14ac:dyDescent="0.2">
      <c r="A20" s="143" t="s">
        <v>88</v>
      </c>
      <c r="B20" s="38" t="s">
        <v>28</v>
      </c>
      <c r="C20" s="62"/>
      <c r="D20" s="63"/>
      <c r="E20" s="230"/>
      <c r="F20" s="231"/>
      <c r="G20" s="230"/>
      <c r="H20" s="231"/>
      <c r="I20" s="230">
        <f>SUMIF(F50:F65,A20,I50:I65)</f>
        <v>0</v>
      </c>
      <c r="J20" s="232"/>
    </row>
    <row r="21" spans="1:10" ht="23.25" customHeight="1" x14ac:dyDescent="0.2">
      <c r="A21" s="2"/>
      <c r="B21" s="48" t="s">
        <v>29</v>
      </c>
      <c r="C21" s="64"/>
      <c r="D21" s="65"/>
      <c r="E21" s="233"/>
      <c r="F21" s="269"/>
      <c r="G21" s="233"/>
      <c r="H21" s="269"/>
      <c r="I21" s="233">
        <f>SUM(I16:J20)</f>
        <v>0</v>
      </c>
      <c r="J21" s="234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28">
        <f>ZakladDPHSniVypocet</f>
        <v>0</v>
      </c>
      <c r="H23" s="229"/>
      <c r="I23" s="229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26">
        <f>I23*E23/100</f>
        <v>0</v>
      </c>
      <c r="H24" s="227"/>
      <c r="I24" s="227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28">
        <f>ZakladDPHZaklVypocet</f>
        <v>0</v>
      </c>
      <c r="H25" s="229"/>
      <c r="I25" s="229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56">
        <f>I25*E25/100</f>
        <v>0</v>
      </c>
      <c r="H26" s="257"/>
      <c r="I26" s="257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58">
        <f>CenaCelkemBezDPH-(ZakladDPHSni+ZakladDPHZakl)</f>
        <v>0</v>
      </c>
      <c r="H27" s="258"/>
      <c r="I27" s="258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36">
        <f>A27</f>
        <v>0</v>
      </c>
      <c r="H28" s="236"/>
      <c r="I28" s="236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35">
        <f>ZakladDPHSni+DPHSni+ZakladDPHZakl+DPHZakl+Zaokrouhleni</f>
        <v>0</v>
      </c>
      <c r="H29" s="235"/>
      <c r="I29" s="235"/>
      <c r="J29" s="12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7"/>
      <c r="E34" s="238"/>
      <c r="G34" s="239"/>
      <c r="H34" s="240"/>
      <c r="I34" s="240"/>
      <c r="J34" s="25"/>
    </row>
    <row r="35" spans="1:10" ht="12.75" customHeight="1" x14ac:dyDescent="0.2">
      <c r="A35" s="2"/>
      <c r="B35" s="2"/>
      <c r="D35" s="225" t="s">
        <v>2</v>
      </c>
      <c r="E35" s="22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10" ht="25.5" hidden="1" customHeight="1" x14ac:dyDescent="0.2">
      <c r="A39" s="89">
        <v>1</v>
      </c>
      <c r="B39" s="100" t="s">
        <v>51</v>
      </c>
      <c r="C39" s="221"/>
      <c r="D39" s="221"/>
      <c r="E39" s="221"/>
      <c r="F39" s="101">
        <f>'SO 01 2103181 Pol'!AE164</f>
        <v>0</v>
      </c>
      <c r="G39" s="102">
        <f>'SO 01 2103181 Pol'!AF164</f>
        <v>0</v>
      </c>
      <c r="H39" s="103"/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89">
        <v>2</v>
      </c>
      <c r="B40" s="106"/>
      <c r="C40" s="222" t="s">
        <v>52</v>
      </c>
      <c r="D40" s="222"/>
      <c r="E40" s="222"/>
      <c r="F40" s="107"/>
      <c r="G40" s="108"/>
      <c r="H40" s="108"/>
      <c r="I40" s="109"/>
      <c r="J40" s="110"/>
    </row>
    <row r="41" spans="1:10" ht="25.5" hidden="1" customHeight="1" x14ac:dyDescent="0.2">
      <c r="A41" s="89">
        <v>2</v>
      </c>
      <c r="B41" s="106" t="s">
        <v>45</v>
      </c>
      <c r="C41" s="222" t="s">
        <v>46</v>
      </c>
      <c r="D41" s="222"/>
      <c r="E41" s="222"/>
      <c r="F41" s="107">
        <f>'SO 01 2103181 Pol'!AE164</f>
        <v>0</v>
      </c>
      <c r="G41" s="108">
        <f>'SO 01 2103181 Pol'!AF164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 x14ac:dyDescent="0.2">
      <c r="A42" s="89">
        <v>3</v>
      </c>
      <c r="B42" s="111" t="s">
        <v>43</v>
      </c>
      <c r="C42" s="221" t="s">
        <v>44</v>
      </c>
      <c r="D42" s="221"/>
      <c r="E42" s="221"/>
      <c r="F42" s="112">
        <f>'SO 01 2103181 Pol'!AE164</f>
        <v>0</v>
      </c>
      <c r="G42" s="103">
        <f>'SO 01 2103181 Pol'!AF164</f>
        <v>0</v>
      </c>
      <c r="H42" s="103"/>
      <c r="I42" s="104">
        <f>F42+G42+H42</f>
        <v>0</v>
      </c>
      <c r="J42" s="105" t="str">
        <f>IF(CenaCelkemVypocet=0,"",I42/CenaCelkemVypocet*100)</f>
        <v/>
      </c>
    </row>
    <row r="43" spans="1:10" ht="25.5" hidden="1" customHeight="1" x14ac:dyDescent="0.2">
      <c r="A43" s="89"/>
      <c r="B43" s="223" t="s">
        <v>53</v>
      </c>
      <c r="C43" s="224"/>
      <c r="D43" s="224"/>
      <c r="E43" s="224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7" spans="1:10" ht="15.75" x14ac:dyDescent="0.25">
      <c r="B47" s="125" t="s">
        <v>55</v>
      </c>
    </row>
    <row r="49" spans="1:10" ht="25.5" customHeight="1" x14ac:dyDescent="0.2">
      <c r="A49" s="127"/>
      <c r="B49" s="130" t="s">
        <v>17</v>
      </c>
      <c r="C49" s="130" t="s">
        <v>5</v>
      </c>
      <c r="D49" s="131"/>
      <c r="E49" s="131"/>
      <c r="F49" s="132" t="s">
        <v>56</v>
      </c>
      <c r="G49" s="132"/>
      <c r="H49" s="132"/>
      <c r="I49" s="132" t="s">
        <v>29</v>
      </c>
      <c r="J49" s="132" t="s">
        <v>0</v>
      </c>
    </row>
    <row r="50" spans="1:10" ht="36.75" customHeight="1" x14ac:dyDescent="0.2">
      <c r="A50" s="128"/>
      <c r="B50" s="133" t="s">
        <v>57</v>
      </c>
      <c r="C50" s="219" t="s">
        <v>58</v>
      </c>
      <c r="D50" s="220"/>
      <c r="E50" s="220"/>
      <c r="F50" s="139" t="s">
        <v>24</v>
      </c>
      <c r="G50" s="140"/>
      <c r="H50" s="140"/>
      <c r="I50" s="140">
        <f>'SO 01 2103181 Pol'!G8</f>
        <v>0</v>
      </c>
      <c r="J50" s="137" t="str">
        <f>IF(I66=0,"",I50/I66*100)</f>
        <v/>
      </c>
    </row>
    <row r="51" spans="1:10" ht="36.75" customHeight="1" x14ac:dyDescent="0.2">
      <c r="A51" s="128"/>
      <c r="B51" s="133" t="s">
        <v>59</v>
      </c>
      <c r="C51" s="219" t="s">
        <v>60</v>
      </c>
      <c r="D51" s="220"/>
      <c r="E51" s="220"/>
      <c r="F51" s="139" t="s">
        <v>24</v>
      </c>
      <c r="G51" s="140"/>
      <c r="H51" s="140"/>
      <c r="I51" s="140">
        <f>'SO 01 2103181 Pol'!G23</f>
        <v>0</v>
      </c>
      <c r="J51" s="137" t="str">
        <f>IF(I66=0,"",I51/I66*100)</f>
        <v/>
      </c>
    </row>
    <row r="52" spans="1:10" ht="36.75" customHeight="1" x14ac:dyDescent="0.2">
      <c r="A52" s="128"/>
      <c r="B52" s="133" t="s">
        <v>61</v>
      </c>
      <c r="C52" s="219" t="s">
        <v>62</v>
      </c>
      <c r="D52" s="220"/>
      <c r="E52" s="220"/>
      <c r="F52" s="139" t="s">
        <v>24</v>
      </c>
      <c r="G52" s="140"/>
      <c r="H52" s="140"/>
      <c r="I52" s="140">
        <f>'SO 01 2103181 Pol'!G27</f>
        <v>0</v>
      </c>
      <c r="J52" s="137" t="str">
        <f>IF(I66=0,"",I52/I66*100)</f>
        <v/>
      </c>
    </row>
    <row r="53" spans="1:10" ht="36.75" customHeight="1" x14ac:dyDescent="0.2">
      <c r="A53" s="128"/>
      <c r="B53" s="133" t="s">
        <v>63</v>
      </c>
      <c r="C53" s="219" t="s">
        <v>64</v>
      </c>
      <c r="D53" s="220"/>
      <c r="E53" s="220"/>
      <c r="F53" s="139" t="s">
        <v>24</v>
      </c>
      <c r="G53" s="140"/>
      <c r="H53" s="140"/>
      <c r="I53" s="140">
        <f>'SO 01 2103181 Pol'!G32</f>
        <v>0</v>
      </c>
      <c r="J53" s="137" t="str">
        <f>IF(I66=0,"",I53/I66*100)</f>
        <v/>
      </c>
    </row>
    <row r="54" spans="1:10" ht="36.75" customHeight="1" x14ac:dyDescent="0.2">
      <c r="A54" s="128"/>
      <c r="B54" s="133" t="s">
        <v>65</v>
      </c>
      <c r="C54" s="219" t="s">
        <v>66</v>
      </c>
      <c r="D54" s="220"/>
      <c r="E54" s="220"/>
      <c r="F54" s="139" t="s">
        <v>24</v>
      </c>
      <c r="G54" s="140"/>
      <c r="H54" s="140"/>
      <c r="I54" s="140">
        <f>'SO 01 2103181 Pol'!G61</f>
        <v>0</v>
      </c>
      <c r="J54" s="137" t="str">
        <f>IF(I66=0,"",I54/I66*100)</f>
        <v/>
      </c>
    </row>
    <row r="55" spans="1:10" ht="36.75" customHeight="1" x14ac:dyDescent="0.2">
      <c r="A55" s="128"/>
      <c r="B55" s="133" t="s">
        <v>67</v>
      </c>
      <c r="C55" s="219" t="s">
        <v>68</v>
      </c>
      <c r="D55" s="220"/>
      <c r="E55" s="220"/>
      <c r="F55" s="139" t="s">
        <v>25</v>
      </c>
      <c r="G55" s="140"/>
      <c r="H55" s="140"/>
      <c r="I55" s="140">
        <f>'SO 01 2103181 Pol'!G63</f>
        <v>0</v>
      </c>
      <c r="J55" s="137" t="str">
        <f>IF(I66=0,"",I55/I66*100)</f>
        <v/>
      </c>
    </row>
    <row r="56" spans="1:10" ht="36.75" customHeight="1" x14ac:dyDescent="0.2">
      <c r="A56" s="128"/>
      <c r="B56" s="133" t="s">
        <v>69</v>
      </c>
      <c r="C56" s="219" t="s">
        <v>70</v>
      </c>
      <c r="D56" s="220"/>
      <c r="E56" s="220"/>
      <c r="F56" s="139" t="s">
        <v>25</v>
      </c>
      <c r="G56" s="140"/>
      <c r="H56" s="140"/>
      <c r="I56" s="140">
        <f>'SO 01 2103181 Pol'!G95</f>
        <v>0</v>
      </c>
      <c r="J56" s="137" t="str">
        <f>IF(I66=0,"",I56/I66*100)</f>
        <v/>
      </c>
    </row>
    <row r="57" spans="1:10" ht="36.75" customHeight="1" x14ac:dyDescent="0.2">
      <c r="A57" s="128"/>
      <c r="B57" s="133" t="s">
        <v>71</v>
      </c>
      <c r="C57" s="219" t="s">
        <v>72</v>
      </c>
      <c r="D57" s="220"/>
      <c r="E57" s="220"/>
      <c r="F57" s="139" t="s">
        <v>25</v>
      </c>
      <c r="G57" s="140"/>
      <c r="H57" s="140"/>
      <c r="I57" s="140">
        <f>'SO 01 2103181 Pol'!G98</f>
        <v>0</v>
      </c>
      <c r="J57" s="137" t="str">
        <f>IF(I66=0,"",I57/I66*100)</f>
        <v/>
      </c>
    </row>
    <row r="58" spans="1:10" ht="36.75" customHeight="1" x14ac:dyDescent="0.2">
      <c r="A58" s="128"/>
      <c r="B58" s="133" t="s">
        <v>73</v>
      </c>
      <c r="C58" s="219" t="s">
        <v>74</v>
      </c>
      <c r="D58" s="220"/>
      <c r="E58" s="220"/>
      <c r="F58" s="139" t="s">
        <v>25</v>
      </c>
      <c r="G58" s="140"/>
      <c r="H58" s="140"/>
      <c r="I58" s="140">
        <f>'SO 01 2103181 Pol'!G110</f>
        <v>0</v>
      </c>
      <c r="J58" s="137" t="str">
        <f>IF(I66=0,"",I58/I66*100)</f>
        <v/>
      </c>
    </row>
    <row r="59" spans="1:10" ht="36.75" customHeight="1" x14ac:dyDescent="0.2">
      <c r="A59" s="128"/>
      <c r="B59" s="133" t="s">
        <v>75</v>
      </c>
      <c r="C59" s="219" t="s">
        <v>76</v>
      </c>
      <c r="D59" s="220"/>
      <c r="E59" s="220"/>
      <c r="F59" s="139" t="s">
        <v>25</v>
      </c>
      <c r="G59" s="140"/>
      <c r="H59" s="140"/>
      <c r="I59" s="140">
        <f>'SO 01 2103181 Pol'!G116</f>
        <v>0</v>
      </c>
      <c r="J59" s="137" t="str">
        <f>IF(I66=0,"",I59/I66*100)</f>
        <v/>
      </c>
    </row>
    <row r="60" spans="1:10" ht="36.75" customHeight="1" x14ac:dyDescent="0.2">
      <c r="A60" s="128"/>
      <c r="B60" s="133" t="s">
        <v>77</v>
      </c>
      <c r="C60" s="219" t="s">
        <v>78</v>
      </c>
      <c r="D60" s="220"/>
      <c r="E60" s="220"/>
      <c r="F60" s="139" t="s">
        <v>25</v>
      </c>
      <c r="G60" s="140"/>
      <c r="H60" s="140"/>
      <c r="I60" s="140">
        <f>'SO 01 2103181 Pol'!G122</f>
        <v>0</v>
      </c>
      <c r="J60" s="137" t="str">
        <f>IF(I66=0,"",I60/I66*100)</f>
        <v/>
      </c>
    </row>
    <row r="61" spans="1:10" ht="36.75" customHeight="1" x14ac:dyDescent="0.2">
      <c r="A61" s="128"/>
      <c r="B61" s="133" t="s">
        <v>79</v>
      </c>
      <c r="C61" s="219" t="s">
        <v>80</v>
      </c>
      <c r="D61" s="220"/>
      <c r="E61" s="220"/>
      <c r="F61" s="139" t="s">
        <v>25</v>
      </c>
      <c r="G61" s="140"/>
      <c r="H61" s="140"/>
      <c r="I61" s="140">
        <f>'SO 01 2103181 Pol'!G135</f>
        <v>0</v>
      </c>
      <c r="J61" s="137" t="str">
        <f>IF(I66=0,"",I61/I66*100)</f>
        <v/>
      </c>
    </row>
    <row r="62" spans="1:10" ht="36.75" customHeight="1" x14ac:dyDescent="0.2">
      <c r="A62" s="128"/>
      <c r="B62" s="133" t="s">
        <v>81</v>
      </c>
      <c r="C62" s="219" t="s">
        <v>82</v>
      </c>
      <c r="D62" s="220"/>
      <c r="E62" s="220"/>
      <c r="F62" s="139" t="s">
        <v>25</v>
      </c>
      <c r="G62" s="140"/>
      <c r="H62" s="140"/>
      <c r="I62" s="140">
        <f>'SO 01 2103181 Pol'!G142</f>
        <v>0</v>
      </c>
      <c r="J62" s="137" t="str">
        <f>IF(I66=0,"",I62/I66*100)</f>
        <v/>
      </c>
    </row>
    <row r="63" spans="1:10" ht="36.75" customHeight="1" x14ac:dyDescent="0.2">
      <c r="A63" s="128"/>
      <c r="B63" s="133" t="s">
        <v>83</v>
      </c>
      <c r="C63" s="219" t="s">
        <v>84</v>
      </c>
      <c r="D63" s="220"/>
      <c r="E63" s="220"/>
      <c r="F63" s="139" t="s">
        <v>25</v>
      </c>
      <c r="G63" s="140"/>
      <c r="H63" s="140"/>
      <c r="I63" s="140">
        <f>'SO 01 2103181 Pol'!G145</f>
        <v>0</v>
      </c>
      <c r="J63" s="137" t="str">
        <f>IF(I66=0,"",I63/I66*100)</f>
        <v/>
      </c>
    </row>
    <row r="64" spans="1:10" ht="36.75" customHeight="1" x14ac:dyDescent="0.2">
      <c r="A64" s="128"/>
      <c r="B64" s="133" t="s">
        <v>85</v>
      </c>
      <c r="C64" s="219" t="s">
        <v>86</v>
      </c>
      <c r="D64" s="220"/>
      <c r="E64" s="220"/>
      <c r="F64" s="139" t="s">
        <v>26</v>
      </c>
      <c r="G64" s="140"/>
      <c r="H64" s="140"/>
      <c r="I64" s="140">
        <f>'SO 01 2103181 Pol'!G154</f>
        <v>0</v>
      </c>
      <c r="J64" s="137" t="str">
        <f>IF(I66=0,"",I64/I66*100)</f>
        <v/>
      </c>
    </row>
    <row r="65" spans="1:10" ht="36.75" customHeight="1" x14ac:dyDescent="0.2">
      <c r="A65" s="128"/>
      <c r="B65" s="133" t="s">
        <v>87</v>
      </c>
      <c r="C65" s="219" t="s">
        <v>27</v>
      </c>
      <c r="D65" s="220"/>
      <c r="E65" s="220"/>
      <c r="F65" s="139" t="s">
        <v>87</v>
      </c>
      <c r="G65" s="140"/>
      <c r="H65" s="140"/>
      <c r="I65" s="140">
        <f>'SO 01 2103181 Pol'!G158</f>
        <v>0</v>
      </c>
      <c r="J65" s="137" t="str">
        <f>IF(I66=0,"",I65/I66*100)</f>
        <v/>
      </c>
    </row>
    <row r="66" spans="1:10" ht="25.5" customHeight="1" x14ac:dyDescent="0.2">
      <c r="A66" s="129"/>
      <c r="B66" s="134" t="s">
        <v>1</v>
      </c>
      <c r="C66" s="135"/>
      <c r="D66" s="136"/>
      <c r="E66" s="136"/>
      <c r="F66" s="141"/>
      <c r="G66" s="142"/>
      <c r="H66" s="142"/>
      <c r="I66" s="142">
        <f>SUM(I50:I65)</f>
        <v>0</v>
      </c>
      <c r="J66" s="138">
        <f>SUM(J50:J65)</f>
        <v>0</v>
      </c>
    </row>
    <row r="67" spans="1:10" x14ac:dyDescent="0.2">
      <c r="F67" s="87"/>
      <c r="G67" s="87"/>
      <c r="H67" s="87"/>
      <c r="I67" s="87"/>
      <c r="J67" s="88"/>
    </row>
    <row r="68" spans="1:10" x14ac:dyDescent="0.2">
      <c r="F68" s="87"/>
      <c r="G68" s="87"/>
      <c r="H68" s="87"/>
      <c r="I68" s="87"/>
      <c r="J68" s="88"/>
    </row>
    <row r="69" spans="1:10" x14ac:dyDescent="0.2">
      <c r="F69" s="87"/>
      <c r="G69" s="87"/>
      <c r="H69" s="87"/>
      <c r="I69" s="87"/>
      <c r="J69" s="88"/>
    </row>
  </sheetData>
  <sheetProtection algorithmName="SHA-512" hashValue="xJpiGmvzSGWwxxior8mxnRGdSGxdgfaOAOe97Jq0783CVs9pSq8P3yOFZOKjfI14Hqays9E+To75yfGANYGqDA==" saltValue="YBaEwzc3HZtnyv3ITM0Tt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70" t="s">
        <v>6</v>
      </c>
      <c r="B1" s="270"/>
      <c r="C1" s="271"/>
      <c r="D1" s="270"/>
      <c r="E1" s="270"/>
      <c r="F1" s="270"/>
      <c r="G1" s="270"/>
    </row>
    <row r="2" spans="1:7" ht="24.95" customHeight="1" x14ac:dyDescent="0.2">
      <c r="A2" s="50" t="s">
        <v>7</v>
      </c>
      <c r="B2" s="49"/>
      <c r="C2" s="272"/>
      <c r="D2" s="272"/>
      <c r="E2" s="272"/>
      <c r="F2" s="272"/>
      <c r="G2" s="273"/>
    </row>
    <row r="3" spans="1:7" ht="24.95" customHeight="1" x14ac:dyDescent="0.2">
      <c r="A3" s="50" t="s">
        <v>8</v>
      </c>
      <c r="B3" s="49"/>
      <c r="C3" s="272"/>
      <c r="D3" s="272"/>
      <c r="E3" s="272"/>
      <c r="F3" s="272"/>
      <c r="G3" s="273"/>
    </row>
    <row r="4" spans="1:7" ht="24.95" customHeight="1" x14ac:dyDescent="0.2">
      <c r="A4" s="50" t="s">
        <v>9</v>
      </c>
      <c r="B4" s="49"/>
      <c r="C4" s="272"/>
      <c r="D4" s="272"/>
      <c r="E4" s="272"/>
      <c r="F4" s="272"/>
      <c r="G4" s="273"/>
    </row>
    <row r="5" spans="1:7" x14ac:dyDescent="0.2">
      <c r="B5" s="4"/>
      <c r="C5" s="5"/>
      <c r="D5" s="6"/>
    </row>
  </sheetData>
  <sheetProtection algorithmName="SHA-512" hashValue="Ltp+UVi9j3Qxv0ogc7U0d1+YtDJKllWieulbwWrjFA5RIW/qJVsgMyeiw0kpB535v5zo3rBxsqtd3edx/15chg==" saltValue="pfxvbWuTVxCwOuNMwuDPo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1"/>
  <sheetViews>
    <sheetView tabSelected="1" topLeftCell="A5" zoomScale="160" zoomScaleNormal="160" workbookViewId="0">
      <pane ySplit="3" topLeftCell="A92" activePane="bottomLeft" state="frozen"/>
      <selection activeCell="A5" sqref="A5"/>
      <selection pane="bottomLeft" activeCell="C105" sqref="C105"/>
    </sheetView>
  </sheetViews>
  <sheetFormatPr defaultRowHeight="12.75" outlineLevelRow="1" x14ac:dyDescent="0.2"/>
  <cols>
    <col min="1" max="1" width="3.42578125" customWidth="1"/>
    <col min="2" max="2" width="12.7109375" style="126" customWidth="1"/>
    <col min="3" max="3" width="63.28515625" style="12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78" t="s">
        <v>89</v>
      </c>
      <c r="B1" s="278"/>
      <c r="C1" s="278"/>
      <c r="D1" s="278"/>
      <c r="E1" s="278"/>
      <c r="F1" s="278"/>
      <c r="G1" s="278"/>
      <c r="AG1" t="s">
        <v>90</v>
      </c>
    </row>
    <row r="2" spans="1:60" ht="25.15" customHeight="1" x14ac:dyDescent="0.2">
      <c r="A2" s="144" t="s">
        <v>7</v>
      </c>
      <c r="B2" s="49" t="s">
        <v>49</v>
      </c>
      <c r="C2" s="279" t="s">
        <v>50</v>
      </c>
      <c r="D2" s="280"/>
      <c r="E2" s="280"/>
      <c r="F2" s="280"/>
      <c r="G2" s="281"/>
      <c r="AG2" t="s">
        <v>91</v>
      </c>
    </row>
    <row r="3" spans="1:60" ht="25.15" customHeight="1" x14ac:dyDescent="0.2">
      <c r="A3" s="144" t="s">
        <v>8</v>
      </c>
      <c r="B3" s="49" t="s">
        <v>45</v>
      </c>
      <c r="C3" s="279" t="s">
        <v>46</v>
      </c>
      <c r="D3" s="280"/>
      <c r="E3" s="280"/>
      <c r="F3" s="280"/>
      <c r="G3" s="281"/>
      <c r="AC3" s="126" t="s">
        <v>91</v>
      </c>
      <c r="AG3" t="s">
        <v>92</v>
      </c>
    </row>
    <row r="4" spans="1:60" ht="25.15" customHeight="1" x14ac:dyDescent="0.2">
      <c r="A4" s="145" t="s">
        <v>9</v>
      </c>
      <c r="B4" s="146" t="s">
        <v>43</v>
      </c>
      <c r="C4" s="282" t="s">
        <v>44</v>
      </c>
      <c r="D4" s="283"/>
      <c r="E4" s="283"/>
      <c r="F4" s="283"/>
      <c r="G4" s="284"/>
      <c r="AG4" t="s">
        <v>93</v>
      </c>
    </row>
    <row r="5" spans="1:60" x14ac:dyDescent="0.2">
      <c r="D5" s="10"/>
    </row>
    <row r="6" spans="1:60" ht="38.25" x14ac:dyDescent="0.2">
      <c r="A6" s="148" t="s">
        <v>94</v>
      </c>
      <c r="B6" s="150" t="s">
        <v>95</v>
      </c>
      <c r="C6" s="150" t="s">
        <v>96</v>
      </c>
      <c r="D6" s="149" t="s">
        <v>97</v>
      </c>
      <c r="E6" s="148" t="s">
        <v>98</v>
      </c>
      <c r="F6" s="147" t="s">
        <v>99</v>
      </c>
      <c r="G6" s="148" t="s">
        <v>29</v>
      </c>
      <c r="H6" s="151" t="s">
        <v>30</v>
      </c>
      <c r="I6" s="151" t="s">
        <v>100</v>
      </c>
      <c r="J6" s="151" t="s">
        <v>31</v>
      </c>
      <c r="K6" s="151" t="s">
        <v>101</v>
      </c>
      <c r="L6" s="151" t="s">
        <v>102</v>
      </c>
      <c r="M6" s="151" t="s">
        <v>103</v>
      </c>
      <c r="N6" s="151" t="s">
        <v>104</v>
      </c>
      <c r="O6" s="151" t="s">
        <v>105</v>
      </c>
      <c r="P6" s="151" t="s">
        <v>106</v>
      </c>
      <c r="Q6" s="151" t="s">
        <v>107</v>
      </c>
      <c r="R6" s="151" t="s">
        <v>108</v>
      </c>
      <c r="S6" s="151" t="s">
        <v>109</v>
      </c>
      <c r="T6" s="151" t="s">
        <v>110</v>
      </c>
      <c r="U6" s="151" t="s">
        <v>111</v>
      </c>
      <c r="V6" s="151" t="s">
        <v>112</v>
      </c>
      <c r="W6" s="151" t="s">
        <v>113</v>
      </c>
      <c r="X6" s="151" t="s">
        <v>114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70" t="s">
        <v>115</v>
      </c>
      <c r="B8" s="171" t="s">
        <v>57</v>
      </c>
      <c r="C8" s="193" t="s">
        <v>58</v>
      </c>
      <c r="D8" s="172"/>
      <c r="E8" s="173"/>
      <c r="F8" s="174"/>
      <c r="G8" s="174">
        <f>SUMIF(AG9:AG22,"&lt;&gt;NOR",G9:G22)</f>
        <v>0</v>
      </c>
      <c r="H8" s="174"/>
      <c r="I8" s="174">
        <f>SUM(I9:I22)</f>
        <v>8339.4</v>
      </c>
      <c r="J8" s="174"/>
      <c r="K8" s="174">
        <f>SUM(K9:K22)</f>
        <v>20258.099999999999</v>
      </c>
      <c r="L8" s="174"/>
      <c r="M8" s="174">
        <f>SUM(M9:M22)</f>
        <v>0</v>
      </c>
      <c r="N8" s="174"/>
      <c r="O8" s="174">
        <f>SUM(O9:O22)</f>
        <v>14.43</v>
      </c>
      <c r="P8" s="174"/>
      <c r="Q8" s="174">
        <f>SUM(Q9:Q22)</f>
        <v>0</v>
      </c>
      <c r="R8" s="174"/>
      <c r="S8" s="174"/>
      <c r="T8" s="175"/>
      <c r="U8" s="169"/>
      <c r="V8" s="169">
        <f>SUM(V9:V22)</f>
        <v>522.97</v>
      </c>
      <c r="W8" s="169"/>
      <c r="X8" s="169"/>
      <c r="AG8" t="s">
        <v>116</v>
      </c>
    </row>
    <row r="9" spans="1:60" outlineLevel="1" x14ac:dyDescent="0.2">
      <c r="A9" s="176">
        <v>1</v>
      </c>
      <c r="B9" s="177" t="s">
        <v>117</v>
      </c>
      <c r="C9" s="209" t="s">
        <v>322</v>
      </c>
      <c r="D9" s="178" t="s">
        <v>118</v>
      </c>
      <c r="E9" s="179">
        <v>450</v>
      </c>
      <c r="F9" s="214"/>
      <c r="G9" s="181">
        <f>ROUND(E9*F9,2)</f>
        <v>0</v>
      </c>
      <c r="H9" s="180"/>
      <c r="I9" s="181">
        <f>ROUND(E9*H9,2)</f>
        <v>0</v>
      </c>
      <c r="J9" s="180"/>
      <c r="K9" s="181">
        <f>ROUND(E9*J9,2)</f>
        <v>0</v>
      </c>
      <c r="L9" s="181">
        <v>21</v>
      </c>
      <c r="M9" s="181">
        <f>G9*(1+L9/100)</f>
        <v>0</v>
      </c>
      <c r="N9" s="181">
        <v>4.0000000000000003E-5</v>
      </c>
      <c r="O9" s="181">
        <f>ROUND(E9*N9,2)</f>
        <v>0.02</v>
      </c>
      <c r="P9" s="181">
        <v>0</v>
      </c>
      <c r="Q9" s="181">
        <f>ROUND(E9*P9,2)</f>
        <v>0</v>
      </c>
      <c r="R9" s="181"/>
      <c r="S9" s="181" t="s">
        <v>119</v>
      </c>
      <c r="T9" s="182" t="s">
        <v>119</v>
      </c>
      <c r="U9" s="162">
        <v>7.8E-2</v>
      </c>
      <c r="V9" s="162">
        <f>ROUND(E9*U9,2)</f>
        <v>35.1</v>
      </c>
      <c r="W9" s="162"/>
      <c r="X9" s="162" t="s">
        <v>120</v>
      </c>
      <c r="Y9" s="152"/>
      <c r="Z9" s="152"/>
      <c r="AA9" s="152"/>
      <c r="AB9" s="152"/>
      <c r="AC9" s="152"/>
      <c r="AD9" s="152"/>
      <c r="AE9" s="152"/>
      <c r="AF9" s="152"/>
      <c r="AG9" s="152" t="s">
        <v>121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9"/>
      <c r="B10" s="160"/>
      <c r="C10" s="195" t="s">
        <v>122</v>
      </c>
      <c r="D10" s="164"/>
      <c r="E10" s="165">
        <v>238.14</v>
      </c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52"/>
      <c r="Z10" s="152"/>
      <c r="AA10" s="152"/>
      <c r="AB10" s="152"/>
      <c r="AC10" s="152"/>
      <c r="AD10" s="152"/>
      <c r="AE10" s="152"/>
      <c r="AF10" s="152"/>
      <c r="AG10" s="152" t="s">
        <v>123</v>
      </c>
      <c r="AH10" s="152">
        <v>0</v>
      </c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9"/>
      <c r="B11" s="160"/>
      <c r="C11" s="195" t="s">
        <v>124</v>
      </c>
      <c r="D11" s="164"/>
      <c r="E11" s="165">
        <v>34.020000000000003</v>
      </c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52"/>
      <c r="Z11" s="152"/>
      <c r="AA11" s="152"/>
      <c r="AB11" s="152"/>
      <c r="AC11" s="152"/>
      <c r="AD11" s="152"/>
      <c r="AE11" s="152"/>
      <c r="AF11" s="152"/>
      <c r="AG11" s="152" t="s">
        <v>123</v>
      </c>
      <c r="AH11" s="152">
        <v>0</v>
      </c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9"/>
      <c r="B12" s="160"/>
      <c r="C12" s="195" t="s">
        <v>125</v>
      </c>
      <c r="D12" s="164"/>
      <c r="E12" s="165">
        <v>5.04</v>
      </c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52"/>
      <c r="Z12" s="152"/>
      <c r="AA12" s="152"/>
      <c r="AB12" s="152"/>
      <c r="AC12" s="152"/>
      <c r="AD12" s="152"/>
      <c r="AE12" s="152"/>
      <c r="AF12" s="152"/>
      <c r="AG12" s="152" t="s">
        <v>123</v>
      </c>
      <c r="AH12" s="152">
        <v>0</v>
      </c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59"/>
      <c r="B13" s="160"/>
      <c r="C13" s="195" t="s">
        <v>126</v>
      </c>
      <c r="D13" s="164"/>
      <c r="E13" s="165">
        <v>170.11</v>
      </c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52"/>
      <c r="Z13" s="152"/>
      <c r="AA13" s="152"/>
      <c r="AB13" s="152"/>
      <c r="AC13" s="152"/>
      <c r="AD13" s="152"/>
      <c r="AE13" s="152"/>
      <c r="AF13" s="152"/>
      <c r="AG13" s="152" t="s">
        <v>123</v>
      </c>
      <c r="AH13" s="152">
        <v>0</v>
      </c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9"/>
      <c r="B14" s="160"/>
      <c r="C14" s="195" t="s">
        <v>127</v>
      </c>
      <c r="D14" s="164"/>
      <c r="E14" s="165">
        <v>2.69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52"/>
      <c r="Z14" s="152"/>
      <c r="AA14" s="152"/>
      <c r="AB14" s="152"/>
      <c r="AC14" s="152"/>
      <c r="AD14" s="152"/>
      <c r="AE14" s="152"/>
      <c r="AF14" s="152"/>
      <c r="AG14" s="152" t="s">
        <v>123</v>
      </c>
      <c r="AH14" s="152">
        <v>0</v>
      </c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6">
        <v>2</v>
      </c>
      <c r="B15" s="177" t="s">
        <v>117</v>
      </c>
      <c r="C15" s="209" t="s">
        <v>331</v>
      </c>
      <c r="D15" s="178" t="s">
        <v>118</v>
      </c>
      <c r="E15" s="179">
        <v>615</v>
      </c>
      <c r="F15" s="214"/>
      <c r="G15" s="181">
        <f>ROUND(E15*F15,2)</f>
        <v>0</v>
      </c>
      <c r="H15" s="181">
        <v>13.56</v>
      </c>
      <c r="I15" s="181">
        <f>ROUND(E15*H15,2)</f>
        <v>8339.4</v>
      </c>
      <c r="J15" s="181">
        <v>32.94</v>
      </c>
      <c r="K15" s="181">
        <f>ROUND(E15*J15,2)</f>
        <v>20258.099999999999</v>
      </c>
      <c r="L15" s="181">
        <v>21</v>
      </c>
      <c r="M15" s="181">
        <f>G15*(1+L15/100)</f>
        <v>0</v>
      </c>
      <c r="N15" s="181">
        <v>4.0000000000000003E-5</v>
      </c>
      <c r="O15" s="181">
        <f>ROUND(E15*N15,2)</f>
        <v>0.02</v>
      </c>
      <c r="P15" s="181">
        <v>0</v>
      </c>
      <c r="Q15" s="181">
        <f>ROUND(E15*P15,2)</f>
        <v>0</v>
      </c>
      <c r="R15" s="181"/>
      <c r="S15" s="181" t="s">
        <v>119</v>
      </c>
      <c r="T15" s="182" t="s">
        <v>119</v>
      </c>
      <c r="U15" s="162"/>
      <c r="V15" s="162"/>
      <c r="W15" s="162"/>
      <c r="X15" s="162"/>
      <c r="Y15" s="152"/>
      <c r="Z15" s="152"/>
      <c r="AA15" s="152"/>
      <c r="AB15" s="152"/>
      <c r="AC15" s="152"/>
      <c r="AD15" s="152"/>
      <c r="AE15" s="152"/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22.5" outlineLevel="1" x14ac:dyDescent="0.2">
      <c r="A16" s="176">
        <v>3</v>
      </c>
      <c r="B16" s="177" t="s">
        <v>128</v>
      </c>
      <c r="C16" s="194" t="s">
        <v>296</v>
      </c>
      <c r="D16" s="178" t="s">
        <v>118</v>
      </c>
      <c r="E16" s="179">
        <v>389.5</v>
      </c>
      <c r="F16" s="180"/>
      <c r="G16" s="181">
        <f>ROUND(E16*F16,2)</f>
        <v>0</v>
      </c>
      <c r="H16" s="180"/>
      <c r="I16" s="181">
        <f>ROUND(E16*H16,2)</f>
        <v>0</v>
      </c>
      <c r="J16" s="180"/>
      <c r="K16" s="181">
        <f>ROUND(E16*J16,2)</f>
        <v>0</v>
      </c>
      <c r="L16" s="181">
        <v>21</v>
      </c>
      <c r="M16" s="181">
        <f>G16*(1+L16/100)</f>
        <v>0</v>
      </c>
      <c r="N16" s="181">
        <v>3.4909999999999997E-2</v>
      </c>
      <c r="O16" s="181">
        <f>ROUND(E16*N16,2)</f>
        <v>13.6</v>
      </c>
      <c r="P16" s="181">
        <v>0</v>
      </c>
      <c r="Q16" s="181">
        <f>ROUND(E16*P16,2)</f>
        <v>0</v>
      </c>
      <c r="R16" s="181"/>
      <c r="S16" s="181" t="s">
        <v>119</v>
      </c>
      <c r="T16" s="182" t="s">
        <v>119</v>
      </c>
      <c r="U16" s="162">
        <v>1.1841699999999999</v>
      </c>
      <c r="V16" s="162">
        <f>ROUND(E16*U16,2)</f>
        <v>461.23</v>
      </c>
      <c r="W16" s="162"/>
      <c r="X16" s="162" t="s">
        <v>120</v>
      </c>
      <c r="Y16" s="152"/>
      <c r="Z16" s="152"/>
      <c r="AA16" s="152"/>
      <c r="AB16" s="152"/>
      <c r="AC16" s="152"/>
      <c r="AD16" s="152"/>
      <c r="AE16" s="152"/>
      <c r="AF16" s="152"/>
      <c r="AG16" s="152" t="s">
        <v>121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9"/>
      <c r="B17" s="160"/>
      <c r="C17" s="276" t="s">
        <v>129</v>
      </c>
      <c r="D17" s="277"/>
      <c r="E17" s="277"/>
      <c r="F17" s="277"/>
      <c r="G17" s="277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52"/>
      <c r="Z17" s="152"/>
      <c r="AA17" s="152"/>
      <c r="AB17" s="152"/>
      <c r="AC17" s="152"/>
      <c r="AD17" s="152"/>
      <c r="AE17" s="152"/>
      <c r="AF17" s="152"/>
      <c r="AG17" s="152" t="s">
        <v>130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9"/>
      <c r="B18" s="160"/>
      <c r="C18" s="274" t="s">
        <v>131</v>
      </c>
      <c r="D18" s="275"/>
      <c r="E18" s="275"/>
      <c r="F18" s="275"/>
      <c r="G18" s="275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52"/>
      <c r="Z18" s="152"/>
      <c r="AA18" s="152"/>
      <c r="AB18" s="152"/>
      <c r="AC18" s="152"/>
      <c r="AD18" s="152"/>
      <c r="AE18" s="152"/>
      <c r="AF18" s="152"/>
      <c r="AG18" s="152" t="s">
        <v>130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59"/>
      <c r="B19" s="160"/>
      <c r="C19" s="195" t="s">
        <v>132</v>
      </c>
      <c r="D19" s="164"/>
      <c r="E19" s="165">
        <v>179.2</v>
      </c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52"/>
      <c r="Z19" s="152"/>
      <c r="AA19" s="152"/>
      <c r="AB19" s="152"/>
      <c r="AC19" s="152"/>
      <c r="AD19" s="152"/>
      <c r="AE19" s="152"/>
      <c r="AF19" s="152"/>
      <c r="AG19" s="152" t="s">
        <v>123</v>
      </c>
      <c r="AH19" s="152">
        <v>0</v>
      </c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9"/>
      <c r="B20" s="160"/>
      <c r="C20" s="195" t="s">
        <v>133</v>
      </c>
      <c r="D20" s="164"/>
      <c r="E20" s="165">
        <v>210.3</v>
      </c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62"/>
      <c r="Y20" s="152"/>
      <c r="Z20" s="152"/>
      <c r="AA20" s="152"/>
      <c r="AB20" s="152"/>
      <c r="AC20" s="152"/>
      <c r="AD20" s="152"/>
      <c r="AE20" s="152"/>
      <c r="AF20" s="152"/>
      <c r="AG20" s="152" t="s">
        <v>123</v>
      </c>
      <c r="AH20" s="152">
        <v>0</v>
      </c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76">
        <v>4</v>
      </c>
      <c r="B21" s="177" t="s">
        <v>326</v>
      </c>
      <c r="C21" s="202" t="s">
        <v>297</v>
      </c>
      <c r="D21" s="178" t="s">
        <v>118</v>
      </c>
      <c r="E21" s="179">
        <v>22.5</v>
      </c>
      <c r="F21" s="180"/>
      <c r="G21" s="181">
        <f>ROUND(E21*F21,2)</f>
        <v>0</v>
      </c>
      <c r="H21" s="180"/>
      <c r="I21" s="181">
        <f>ROUND(E21*H21,2)</f>
        <v>0</v>
      </c>
      <c r="J21" s="180"/>
      <c r="K21" s="181">
        <f>ROUND(E21*J21,2)</f>
        <v>0</v>
      </c>
      <c r="L21" s="181">
        <v>21</v>
      </c>
      <c r="M21" s="181">
        <f>G21*(1+L21/100)</f>
        <v>0</v>
      </c>
      <c r="N21" s="181">
        <v>3.4909999999999997E-2</v>
      </c>
      <c r="O21" s="181">
        <f>ROUND(E21*N21,2)</f>
        <v>0.79</v>
      </c>
      <c r="P21" s="181">
        <v>0</v>
      </c>
      <c r="Q21" s="181">
        <f>ROUND(E21*P21,2)</f>
        <v>0</v>
      </c>
      <c r="R21" s="181"/>
      <c r="S21" s="181" t="s">
        <v>119</v>
      </c>
      <c r="T21" s="182" t="s">
        <v>134</v>
      </c>
      <c r="U21" s="162">
        <v>1.1841699999999999</v>
      </c>
      <c r="V21" s="162">
        <f>ROUND(E21*U21,2)</f>
        <v>26.64</v>
      </c>
      <c r="W21" s="162"/>
      <c r="X21" s="162" t="s">
        <v>120</v>
      </c>
      <c r="Y21" s="152"/>
      <c r="Z21" s="152"/>
      <c r="AA21" s="152"/>
      <c r="AB21" s="152"/>
      <c r="AC21" s="152"/>
      <c r="AD21" s="152"/>
      <c r="AE21" s="152"/>
      <c r="AF21" s="152"/>
      <c r="AG21" s="152" t="s">
        <v>121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9"/>
      <c r="B22" s="160"/>
      <c r="C22" s="195" t="s">
        <v>135</v>
      </c>
      <c r="D22" s="164"/>
      <c r="E22" s="165">
        <v>22.5</v>
      </c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52"/>
      <c r="Z22" s="152"/>
      <c r="AA22" s="152"/>
      <c r="AB22" s="152"/>
      <c r="AC22" s="152"/>
      <c r="AD22" s="152"/>
      <c r="AE22" s="152"/>
      <c r="AF22" s="152"/>
      <c r="AG22" s="152" t="s">
        <v>123</v>
      </c>
      <c r="AH22" s="152">
        <v>0</v>
      </c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x14ac:dyDescent="0.2">
      <c r="A23" s="170" t="s">
        <v>115</v>
      </c>
      <c r="B23" s="171" t="s">
        <v>59</v>
      </c>
      <c r="C23" s="193" t="s">
        <v>60</v>
      </c>
      <c r="D23" s="172"/>
      <c r="E23" s="173"/>
      <c r="F23" s="174"/>
      <c r="G23" s="174">
        <f>SUMIF(AG24:AG26,"&lt;&gt;NOR",G24:G26)</f>
        <v>0</v>
      </c>
      <c r="H23" s="174"/>
      <c r="I23" s="174">
        <f>SUM(I24:I26)</f>
        <v>0</v>
      </c>
      <c r="J23" s="174"/>
      <c r="K23" s="174">
        <f>SUM(K24:K26)</f>
        <v>0</v>
      </c>
      <c r="L23" s="174"/>
      <c r="M23" s="174">
        <f>SUM(M24:M26)</f>
        <v>0</v>
      </c>
      <c r="N23" s="174"/>
      <c r="O23" s="174">
        <f>SUM(O24:O26)</f>
        <v>1.32</v>
      </c>
      <c r="P23" s="174"/>
      <c r="Q23" s="174">
        <f>SUM(Q24:Q26)</f>
        <v>0</v>
      </c>
      <c r="R23" s="174"/>
      <c r="S23" s="174"/>
      <c r="T23" s="175"/>
      <c r="U23" s="169"/>
      <c r="V23" s="169">
        <f>SUM(V24:V26)</f>
        <v>54.08</v>
      </c>
      <c r="W23" s="169"/>
      <c r="X23" s="169"/>
      <c r="AG23" t="s">
        <v>116</v>
      </c>
    </row>
    <row r="24" spans="1:60" outlineLevel="1" x14ac:dyDescent="0.2">
      <c r="A24" s="176">
        <v>4</v>
      </c>
      <c r="B24" s="177" t="s">
        <v>136</v>
      </c>
      <c r="C24" s="194" t="s">
        <v>137</v>
      </c>
      <c r="D24" s="178" t="s">
        <v>118</v>
      </c>
      <c r="E24" s="179">
        <v>208</v>
      </c>
      <c r="F24" s="180"/>
      <c r="G24" s="181">
        <f>ROUND(E24*F24,2)</f>
        <v>0</v>
      </c>
      <c r="H24" s="180"/>
      <c r="I24" s="181">
        <f>ROUND(E24*H24,2)</f>
        <v>0</v>
      </c>
      <c r="J24" s="180"/>
      <c r="K24" s="181">
        <f>ROUND(E24*J24,2)</f>
        <v>0</v>
      </c>
      <c r="L24" s="181">
        <v>21</v>
      </c>
      <c r="M24" s="181">
        <f>G24*(1+L24/100)</f>
        <v>0</v>
      </c>
      <c r="N24" s="181">
        <v>6.3499999999999997E-3</v>
      </c>
      <c r="O24" s="181">
        <f>ROUND(E24*N24,2)</f>
        <v>1.32</v>
      </c>
      <c r="P24" s="181">
        <v>0</v>
      </c>
      <c r="Q24" s="181">
        <f>ROUND(E24*P24,2)</f>
        <v>0</v>
      </c>
      <c r="R24" s="181"/>
      <c r="S24" s="181" t="s">
        <v>119</v>
      </c>
      <c r="T24" s="182" t="s">
        <v>119</v>
      </c>
      <c r="U24" s="162">
        <v>0.26</v>
      </c>
      <c r="V24" s="162">
        <f>ROUND(E24*U24,2)</f>
        <v>54.08</v>
      </c>
      <c r="W24" s="162"/>
      <c r="X24" s="162" t="s">
        <v>120</v>
      </c>
      <c r="Y24" s="152"/>
      <c r="Z24" s="152"/>
      <c r="AA24" s="152"/>
      <c r="AB24" s="152"/>
      <c r="AC24" s="152"/>
      <c r="AD24" s="152"/>
      <c r="AE24" s="152"/>
      <c r="AF24" s="152"/>
      <c r="AG24" s="152" t="s">
        <v>121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59"/>
      <c r="B25" s="160"/>
      <c r="C25" s="195" t="s">
        <v>138</v>
      </c>
      <c r="D25" s="164"/>
      <c r="E25" s="165">
        <v>115.2</v>
      </c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52"/>
      <c r="Z25" s="152"/>
      <c r="AA25" s="152"/>
      <c r="AB25" s="152"/>
      <c r="AC25" s="152"/>
      <c r="AD25" s="152"/>
      <c r="AE25" s="152"/>
      <c r="AF25" s="152"/>
      <c r="AG25" s="152" t="s">
        <v>123</v>
      </c>
      <c r="AH25" s="152">
        <v>0</v>
      </c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9"/>
      <c r="B26" s="160"/>
      <c r="C26" s="195" t="s">
        <v>139</v>
      </c>
      <c r="D26" s="164"/>
      <c r="E26" s="165">
        <v>92.8</v>
      </c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52"/>
      <c r="Z26" s="152"/>
      <c r="AA26" s="152"/>
      <c r="AB26" s="152"/>
      <c r="AC26" s="152"/>
      <c r="AD26" s="152"/>
      <c r="AE26" s="152"/>
      <c r="AF26" s="152"/>
      <c r="AG26" s="152" t="s">
        <v>123</v>
      </c>
      <c r="AH26" s="152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x14ac:dyDescent="0.2">
      <c r="A27" s="170" t="s">
        <v>115</v>
      </c>
      <c r="B27" s="171" t="s">
        <v>61</v>
      </c>
      <c r="C27" s="193" t="s">
        <v>62</v>
      </c>
      <c r="D27" s="172"/>
      <c r="E27" s="173"/>
      <c r="F27" s="174"/>
      <c r="G27" s="174">
        <f>SUMIF(AG28:AG31,"&lt;&gt;NOR",G28:G31)</f>
        <v>0</v>
      </c>
      <c r="H27" s="174"/>
      <c r="I27" s="174">
        <f>SUM(I28:I31)</f>
        <v>0</v>
      </c>
      <c r="J27" s="174"/>
      <c r="K27" s="174">
        <f>SUM(K28:K31)</f>
        <v>0</v>
      </c>
      <c r="L27" s="174"/>
      <c r="M27" s="174">
        <f>SUM(M28:M31)</f>
        <v>0</v>
      </c>
      <c r="N27" s="174"/>
      <c r="O27" s="174">
        <f>SUM(O28:O31)</f>
        <v>7.0000000000000007E-2</v>
      </c>
      <c r="P27" s="174"/>
      <c r="Q27" s="174">
        <f>SUM(Q28:Q31)</f>
        <v>0</v>
      </c>
      <c r="R27" s="174"/>
      <c r="S27" s="174"/>
      <c r="T27" s="175"/>
      <c r="U27" s="169"/>
      <c r="V27" s="169">
        <f>SUM(V28:V31)</f>
        <v>779.48</v>
      </c>
      <c r="W27" s="169"/>
      <c r="X27" s="169"/>
      <c r="AG27" t="s">
        <v>116</v>
      </c>
    </row>
    <row r="28" spans="1:60" outlineLevel="1" x14ac:dyDescent="0.2">
      <c r="A28" s="176">
        <v>5</v>
      </c>
      <c r="B28" s="177" t="s">
        <v>140</v>
      </c>
      <c r="C28" s="194" t="s">
        <v>141</v>
      </c>
      <c r="D28" s="178" t="s">
        <v>118</v>
      </c>
      <c r="E28" s="179">
        <v>1710</v>
      </c>
      <c r="F28" s="180"/>
      <c r="G28" s="181">
        <f>ROUND(E28*F28,2)</f>
        <v>0</v>
      </c>
      <c r="H28" s="180"/>
      <c r="I28" s="181">
        <f>ROUND(E28*H28,2)</f>
        <v>0</v>
      </c>
      <c r="J28" s="180"/>
      <c r="K28" s="181">
        <f>ROUND(E28*J28,2)</f>
        <v>0</v>
      </c>
      <c r="L28" s="181">
        <v>21</v>
      </c>
      <c r="M28" s="181">
        <f>G28*(1+L28/100)</f>
        <v>0</v>
      </c>
      <c r="N28" s="181">
        <v>4.0000000000000003E-5</v>
      </c>
      <c r="O28" s="181">
        <f>ROUND(E28*N28,2)</f>
        <v>7.0000000000000007E-2</v>
      </c>
      <c r="P28" s="181">
        <v>0</v>
      </c>
      <c r="Q28" s="181">
        <f>ROUND(E28*P28,2)</f>
        <v>0</v>
      </c>
      <c r="R28" s="181"/>
      <c r="S28" s="181" t="s">
        <v>119</v>
      </c>
      <c r="T28" s="182" t="s">
        <v>119</v>
      </c>
      <c r="U28" s="162">
        <v>0.308</v>
      </c>
      <c r="V28" s="162">
        <f>ROUND(E28*U28,2)</f>
        <v>526.67999999999995</v>
      </c>
      <c r="W28" s="162"/>
      <c r="X28" s="162" t="s">
        <v>120</v>
      </c>
      <c r="Y28" s="152"/>
      <c r="Z28" s="152"/>
      <c r="AA28" s="152"/>
      <c r="AB28" s="152"/>
      <c r="AC28" s="152"/>
      <c r="AD28" s="152"/>
      <c r="AE28" s="152"/>
      <c r="AF28" s="152"/>
      <c r="AG28" s="152" t="s">
        <v>121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9"/>
      <c r="B29" s="160"/>
      <c r="C29" s="212" t="s">
        <v>330</v>
      </c>
      <c r="D29" s="164"/>
      <c r="E29" s="165">
        <v>1710</v>
      </c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52"/>
      <c r="Z29" s="152"/>
      <c r="AA29" s="152"/>
      <c r="AB29" s="152"/>
      <c r="AC29" s="152"/>
      <c r="AD29" s="152"/>
      <c r="AE29" s="152"/>
      <c r="AF29" s="152"/>
      <c r="AG29" s="152" t="s">
        <v>123</v>
      </c>
      <c r="AH29" s="152">
        <v>0</v>
      </c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ht="22.5" outlineLevel="1" x14ac:dyDescent="0.2">
      <c r="A30" s="176">
        <v>6</v>
      </c>
      <c r="B30" s="177" t="s">
        <v>142</v>
      </c>
      <c r="C30" s="194" t="s">
        <v>298</v>
      </c>
      <c r="D30" s="178" t="s">
        <v>118</v>
      </c>
      <c r="E30" s="179">
        <v>12640</v>
      </c>
      <c r="F30" s="180"/>
      <c r="G30" s="181">
        <f>ROUND(E30*F30,2)</f>
        <v>0</v>
      </c>
      <c r="H30" s="180"/>
      <c r="I30" s="181">
        <f>ROUND(E30*H30,2)</f>
        <v>0</v>
      </c>
      <c r="J30" s="180"/>
      <c r="K30" s="181">
        <f>ROUND(E30*J30,2)</f>
        <v>0</v>
      </c>
      <c r="L30" s="181">
        <v>21</v>
      </c>
      <c r="M30" s="181">
        <f>G30*(1+L30/100)</f>
        <v>0</v>
      </c>
      <c r="N30" s="181">
        <v>0</v>
      </c>
      <c r="O30" s="181">
        <f>ROUND(E30*N30,2)</f>
        <v>0</v>
      </c>
      <c r="P30" s="181">
        <v>0</v>
      </c>
      <c r="Q30" s="181">
        <f>ROUND(E30*P30,2)</f>
        <v>0</v>
      </c>
      <c r="R30" s="181"/>
      <c r="S30" s="181" t="s">
        <v>119</v>
      </c>
      <c r="T30" s="182" t="s">
        <v>119</v>
      </c>
      <c r="U30" s="162">
        <v>0.02</v>
      </c>
      <c r="V30" s="162">
        <f>ROUND(E30*U30,2)</f>
        <v>252.8</v>
      </c>
      <c r="W30" s="162"/>
      <c r="X30" s="162" t="s">
        <v>120</v>
      </c>
      <c r="Y30" s="152"/>
      <c r="Z30" s="152"/>
      <c r="AA30" s="152"/>
      <c r="AB30" s="152"/>
      <c r="AC30" s="152"/>
      <c r="AD30" s="152"/>
      <c r="AE30" s="152"/>
      <c r="AF30" s="152"/>
      <c r="AG30" s="152" t="s">
        <v>121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9"/>
      <c r="B31" s="160"/>
      <c r="C31" s="195" t="s">
        <v>143</v>
      </c>
      <c r="D31" s="164"/>
      <c r="E31" s="165">
        <v>12640</v>
      </c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52"/>
      <c r="Z31" s="152"/>
      <c r="AA31" s="152"/>
      <c r="AB31" s="152"/>
      <c r="AC31" s="152"/>
      <c r="AD31" s="152"/>
      <c r="AE31" s="152"/>
      <c r="AF31" s="152"/>
      <c r="AG31" s="152" t="s">
        <v>123</v>
      </c>
      <c r="AH31" s="152">
        <v>0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x14ac:dyDescent="0.2">
      <c r="A32" s="170" t="s">
        <v>115</v>
      </c>
      <c r="B32" s="171" t="s">
        <v>63</v>
      </c>
      <c r="C32" s="193" t="s">
        <v>64</v>
      </c>
      <c r="D32" s="172"/>
      <c r="E32" s="173"/>
      <c r="F32" s="174"/>
      <c r="G32" s="174">
        <f>SUMIF(AG33:AG60,"&lt;&gt;NOR",G33:G60)</f>
        <v>0</v>
      </c>
      <c r="H32" s="174"/>
      <c r="I32" s="174">
        <f>SUM(I33:I60)</f>
        <v>0</v>
      </c>
      <c r="J32" s="174"/>
      <c r="K32" s="174">
        <f>SUM(K33:K60)</f>
        <v>0</v>
      </c>
      <c r="L32" s="174"/>
      <c r="M32" s="174">
        <f>SUM(M33:M60)</f>
        <v>0</v>
      </c>
      <c r="N32" s="174"/>
      <c r="O32" s="174">
        <f>SUM(O33:O60)</f>
        <v>0.41000000000000003</v>
      </c>
      <c r="P32" s="174"/>
      <c r="Q32" s="174">
        <f>SUM(Q33:Q60)</f>
        <v>35.83</v>
      </c>
      <c r="R32" s="174"/>
      <c r="S32" s="174"/>
      <c r="T32" s="175"/>
      <c r="U32" s="169"/>
      <c r="V32" s="169">
        <f>SUM(V33:V60)</f>
        <v>446.54000000000008</v>
      </c>
      <c r="W32" s="169"/>
      <c r="X32" s="169"/>
      <c r="AG32" t="s">
        <v>116</v>
      </c>
    </row>
    <row r="33" spans="1:60" outlineLevel="1" x14ac:dyDescent="0.2">
      <c r="A33" s="176">
        <v>7</v>
      </c>
      <c r="B33" s="177" t="s">
        <v>144</v>
      </c>
      <c r="C33" s="194" t="s">
        <v>145</v>
      </c>
      <c r="D33" s="178" t="s">
        <v>146</v>
      </c>
      <c r="E33" s="179">
        <v>1146</v>
      </c>
      <c r="F33" s="180"/>
      <c r="G33" s="181">
        <f>ROUND(E33*F33,2)</f>
        <v>0</v>
      </c>
      <c r="H33" s="180"/>
      <c r="I33" s="181">
        <f>ROUND(E33*H33,2)</f>
        <v>0</v>
      </c>
      <c r="J33" s="180"/>
      <c r="K33" s="181">
        <f>ROUND(E33*J33,2)</f>
        <v>0</v>
      </c>
      <c r="L33" s="181">
        <v>21</v>
      </c>
      <c r="M33" s="181">
        <f>G33*(1+L33/100)</f>
        <v>0</v>
      </c>
      <c r="N33" s="181">
        <v>0</v>
      </c>
      <c r="O33" s="181">
        <f>ROUND(E33*N33,2)</f>
        <v>0</v>
      </c>
      <c r="P33" s="181">
        <v>0</v>
      </c>
      <c r="Q33" s="181">
        <f>ROUND(E33*P33,2)</f>
        <v>0</v>
      </c>
      <c r="R33" s="181"/>
      <c r="S33" s="181" t="s">
        <v>119</v>
      </c>
      <c r="T33" s="182" t="s">
        <v>119</v>
      </c>
      <c r="U33" s="162">
        <v>0.03</v>
      </c>
      <c r="V33" s="162">
        <f>ROUND(E33*U33,2)</f>
        <v>34.380000000000003</v>
      </c>
      <c r="W33" s="162"/>
      <c r="X33" s="162" t="s">
        <v>120</v>
      </c>
      <c r="Y33" s="152"/>
      <c r="Z33" s="152"/>
      <c r="AA33" s="152"/>
      <c r="AB33" s="152"/>
      <c r="AC33" s="152"/>
      <c r="AD33" s="152"/>
      <c r="AE33" s="152"/>
      <c r="AF33" s="152"/>
      <c r="AG33" s="152" t="s">
        <v>121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9"/>
      <c r="B34" s="160"/>
      <c r="C34" s="195" t="s">
        <v>147</v>
      </c>
      <c r="D34" s="164"/>
      <c r="E34" s="165">
        <v>756</v>
      </c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52"/>
      <c r="Z34" s="152"/>
      <c r="AA34" s="152"/>
      <c r="AB34" s="152"/>
      <c r="AC34" s="152"/>
      <c r="AD34" s="152"/>
      <c r="AE34" s="152"/>
      <c r="AF34" s="152"/>
      <c r="AG34" s="152" t="s">
        <v>123</v>
      </c>
      <c r="AH34" s="152">
        <v>0</v>
      </c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9"/>
      <c r="B35" s="160"/>
      <c r="C35" s="195" t="s">
        <v>148</v>
      </c>
      <c r="D35" s="164"/>
      <c r="E35" s="165">
        <v>12</v>
      </c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152"/>
      <c r="Z35" s="152"/>
      <c r="AA35" s="152"/>
      <c r="AB35" s="152"/>
      <c r="AC35" s="152"/>
      <c r="AD35" s="152"/>
      <c r="AE35" s="152"/>
      <c r="AF35" s="152"/>
      <c r="AG35" s="152" t="s">
        <v>123</v>
      </c>
      <c r="AH35" s="152">
        <v>0</v>
      </c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59"/>
      <c r="B36" s="160"/>
      <c r="C36" s="195" t="s">
        <v>149</v>
      </c>
      <c r="D36" s="164"/>
      <c r="E36" s="165">
        <v>366</v>
      </c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52"/>
      <c r="Z36" s="152"/>
      <c r="AA36" s="152"/>
      <c r="AB36" s="152"/>
      <c r="AC36" s="152"/>
      <c r="AD36" s="152"/>
      <c r="AE36" s="152"/>
      <c r="AF36" s="152"/>
      <c r="AG36" s="152" t="s">
        <v>123</v>
      </c>
      <c r="AH36" s="152">
        <v>0</v>
      </c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9"/>
      <c r="B37" s="160"/>
      <c r="C37" s="195" t="s">
        <v>150</v>
      </c>
      <c r="D37" s="164"/>
      <c r="E37" s="165">
        <v>12</v>
      </c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52"/>
      <c r="Z37" s="152"/>
      <c r="AA37" s="152"/>
      <c r="AB37" s="152"/>
      <c r="AC37" s="152"/>
      <c r="AD37" s="152"/>
      <c r="AE37" s="152"/>
      <c r="AF37" s="152"/>
      <c r="AG37" s="152" t="s">
        <v>123</v>
      </c>
      <c r="AH37" s="152">
        <v>0</v>
      </c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76">
        <v>8</v>
      </c>
      <c r="B38" s="177" t="s">
        <v>151</v>
      </c>
      <c r="C38" s="194" t="s">
        <v>152</v>
      </c>
      <c r="D38" s="178" t="s">
        <v>146</v>
      </c>
      <c r="E38" s="179">
        <v>4</v>
      </c>
      <c r="F38" s="180"/>
      <c r="G38" s="181">
        <f>ROUND(E38*F38,2)</f>
        <v>0</v>
      </c>
      <c r="H38" s="180"/>
      <c r="I38" s="181">
        <f>ROUND(E38*H38,2)</f>
        <v>0</v>
      </c>
      <c r="J38" s="180"/>
      <c r="K38" s="181">
        <f>ROUND(E38*J38,2)</f>
        <v>0</v>
      </c>
      <c r="L38" s="181">
        <v>21</v>
      </c>
      <c r="M38" s="181">
        <f>G38*(1+L38/100)</f>
        <v>0</v>
      </c>
      <c r="N38" s="181">
        <v>0</v>
      </c>
      <c r="O38" s="181">
        <f>ROUND(E38*N38,2)</f>
        <v>0</v>
      </c>
      <c r="P38" s="181">
        <v>0</v>
      </c>
      <c r="Q38" s="181">
        <f>ROUND(E38*P38,2)</f>
        <v>0</v>
      </c>
      <c r="R38" s="181"/>
      <c r="S38" s="181" t="s">
        <v>119</v>
      </c>
      <c r="T38" s="182" t="s">
        <v>119</v>
      </c>
      <c r="U38" s="162">
        <v>0.05</v>
      </c>
      <c r="V38" s="162">
        <f>ROUND(E38*U38,2)</f>
        <v>0.2</v>
      </c>
      <c r="W38" s="162"/>
      <c r="X38" s="162" t="s">
        <v>120</v>
      </c>
      <c r="Y38" s="152"/>
      <c r="Z38" s="152"/>
      <c r="AA38" s="152"/>
      <c r="AB38" s="152"/>
      <c r="AC38" s="152"/>
      <c r="AD38" s="152"/>
      <c r="AE38" s="152"/>
      <c r="AF38" s="152"/>
      <c r="AG38" s="152" t="s">
        <v>121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9"/>
      <c r="B39" s="160"/>
      <c r="C39" s="195" t="s">
        <v>153</v>
      </c>
      <c r="D39" s="164"/>
      <c r="E39" s="165">
        <v>4</v>
      </c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52"/>
      <c r="Z39" s="152"/>
      <c r="AA39" s="152"/>
      <c r="AB39" s="152"/>
      <c r="AC39" s="152"/>
      <c r="AD39" s="152"/>
      <c r="AE39" s="152"/>
      <c r="AF39" s="152"/>
      <c r="AG39" s="152" t="s">
        <v>123</v>
      </c>
      <c r="AH39" s="152">
        <v>0</v>
      </c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76">
        <v>9</v>
      </c>
      <c r="B40" s="177" t="s">
        <v>154</v>
      </c>
      <c r="C40" s="194" t="s">
        <v>155</v>
      </c>
      <c r="D40" s="178" t="s">
        <v>118</v>
      </c>
      <c r="E40" s="179">
        <v>168.8</v>
      </c>
      <c r="F40" s="180"/>
      <c r="G40" s="181">
        <f>ROUND(E40*F40,2)</f>
        <v>0</v>
      </c>
      <c r="H40" s="180"/>
      <c r="I40" s="181">
        <f>ROUND(E40*H40,2)</f>
        <v>0</v>
      </c>
      <c r="J40" s="180"/>
      <c r="K40" s="181">
        <f>ROUND(E40*J40,2)</f>
        <v>0</v>
      </c>
      <c r="L40" s="181">
        <v>21</v>
      </c>
      <c r="M40" s="181">
        <f>G40*(1+L40/100)</f>
        <v>0</v>
      </c>
      <c r="N40" s="181">
        <v>9.2000000000000003E-4</v>
      </c>
      <c r="O40" s="181">
        <f>ROUND(E40*N40,2)</f>
        <v>0.16</v>
      </c>
      <c r="P40" s="181">
        <v>2.7E-2</v>
      </c>
      <c r="Q40" s="181">
        <f>ROUND(E40*P40,2)</f>
        <v>4.5599999999999996</v>
      </c>
      <c r="R40" s="181"/>
      <c r="S40" s="181" t="s">
        <v>119</v>
      </c>
      <c r="T40" s="182" t="s">
        <v>119</v>
      </c>
      <c r="U40" s="162">
        <v>0.26300000000000001</v>
      </c>
      <c r="V40" s="162">
        <f>ROUND(E40*U40,2)</f>
        <v>44.39</v>
      </c>
      <c r="W40" s="162"/>
      <c r="X40" s="162" t="s">
        <v>120</v>
      </c>
      <c r="Y40" s="152"/>
      <c r="Z40" s="152"/>
      <c r="AA40" s="152"/>
      <c r="AB40" s="152"/>
      <c r="AC40" s="152"/>
      <c r="AD40" s="152"/>
      <c r="AE40" s="152"/>
      <c r="AF40" s="152"/>
      <c r="AG40" s="152" t="s">
        <v>121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9"/>
      <c r="B41" s="160"/>
      <c r="C41" s="195" t="s">
        <v>156</v>
      </c>
      <c r="D41" s="164"/>
      <c r="E41" s="165">
        <v>166.24</v>
      </c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52"/>
      <c r="Z41" s="152"/>
      <c r="AA41" s="152"/>
      <c r="AB41" s="152"/>
      <c r="AC41" s="152"/>
      <c r="AD41" s="152"/>
      <c r="AE41" s="152"/>
      <c r="AF41" s="152"/>
      <c r="AG41" s="152" t="s">
        <v>123</v>
      </c>
      <c r="AH41" s="152">
        <v>0</v>
      </c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59"/>
      <c r="B42" s="160"/>
      <c r="C42" s="195" t="s">
        <v>157</v>
      </c>
      <c r="D42" s="164"/>
      <c r="E42" s="165">
        <v>2.56</v>
      </c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52"/>
      <c r="Z42" s="152"/>
      <c r="AA42" s="152"/>
      <c r="AB42" s="152"/>
      <c r="AC42" s="152"/>
      <c r="AD42" s="152"/>
      <c r="AE42" s="152"/>
      <c r="AF42" s="152"/>
      <c r="AG42" s="152" t="s">
        <v>123</v>
      </c>
      <c r="AH42" s="152">
        <v>0</v>
      </c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76">
        <v>10</v>
      </c>
      <c r="B43" s="177" t="s">
        <v>158</v>
      </c>
      <c r="C43" s="194" t="s">
        <v>159</v>
      </c>
      <c r="D43" s="178" t="s">
        <v>118</v>
      </c>
      <c r="E43" s="179">
        <v>236.4</v>
      </c>
      <c r="F43" s="180"/>
      <c r="G43" s="181">
        <f>ROUND(E43*F43,2)</f>
        <v>0</v>
      </c>
      <c r="H43" s="180"/>
      <c r="I43" s="181">
        <f>ROUND(E43*H43,2)</f>
        <v>0</v>
      </c>
      <c r="J43" s="180"/>
      <c r="K43" s="181">
        <f>ROUND(E43*J43,2)</f>
        <v>0</v>
      </c>
      <c r="L43" s="181">
        <v>21</v>
      </c>
      <c r="M43" s="181">
        <f>G43*(1+L43/100)</f>
        <v>0</v>
      </c>
      <c r="N43" s="181">
        <v>1E-3</v>
      </c>
      <c r="O43" s="181">
        <f>ROUND(E43*N43,2)</f>
        <v>0.24</v>
      </c>
      <c r="P43" s="181">
        <v>6.2E-2</v>
      </c>
      <c r="Q43" s="181">
        <f>ROUND(E43*P43,2)</f>
        <v>14.66</v>
      </c>
      <c r="R43" s="181"/>
      <c r="S43" s="181" t="s">
        <v>119</v>
      </c>
      <c r="T43" s="182" t="s">
        <v>119</v>
      </c>
      <c r="U43" s="162">
        <v>0.61199999999999999</v>
      </c>
      <c r="V43" s="162">
        <f>ROUND(E43*U43,2)</f>
        <v>144.68</v>
      </c>
      <c r="W43" s="162"/>
      <c r="X43" s="162" t="s">
        <v>120</v>
      </c>
      <c r="Y43" s="152"/>
      <c r="Z43" s="152"/>
      <c r="AA43" s="152"/>
      <c r="AB43" s="152"/>
      <c r="AC43" s="152"/>
      <c r="AD43" s="152"/>
      <c r="AE43" s="152"/>
      <c r="AF43" s="152"/>
      <c r="AG43" s="152" t="s">
        <v>121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33.75" outlineLevel="1" x14ac:dyDescent="0.2">
      <c r="A44" s="159"/>
      <c r="B44" s="160"/>
      <c r="C44" s="276" t="s">
        <v>160</v>
      </c>
      <c r="D44" s="277"/>
      <c r="E44" s="277"/>
      <c r="F44" s="277"/>
      <c r="G44" s="277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52"/>
      <c r="Z44" s="152"/>
      <c r="AA44" s="152"/>
      <c r="AB44" s="152"/>
      <c r="AC44" s="152"/>
      <c r="AD44" s="152"/>
      <c r="AE44" s="152"/>
      <c r="AF44" s="152"/>
      <c r="AG44" s="152" t="s">
        <v>130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83" t="str">
        <f>C44</f>
        <v>V položce není kalkulována manipulace se sutí, která se oceňuje samostatně položkami souboru 979. V položce není zakalkulováno vyvěšení křídel. Tyto práce se oceňují samostatně položkami souboru 968 06 -11 Vyvěšení dřevěvných křídel. Položka se používá pro okna dvojitá nebo zdvojená.</v>
      </c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59"/>
      <c r="B45" s="160"/>
      <c r="C45" s="195" t="s">
        <v>161</v>
      </c>
      <c r="D45" s="164"/>
      <c r="E45" s="165">
        <v>231.36</v>
      </c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52"/>
      <c r="Z45" s="152"/>
      <c r="AA45" s="152"/>
      <c r="AB45" s="152"/>
      <c r="AC45" s="152"/>
      <c r="AD45" s="152"/>
      <c r="AE45" s="152"/>
      <c r="AF45" s="152"/>
      <c r="AG45" s="152" t="s">
        <v>123</v>
      </c>
      <c r="AH45" s="152">
        <v>0</v>
      </c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59"/>
      <c r="B46" s="160"/>
      <c r="C46" s="195" t="s">
        <v>125</v>
      </c>
      <c r="D46" s="164"/>
      <c r="E46" s="165">
        <v>5.04</v>
      </c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52"/>
      <c r="Z46" s="152"/>
      <c r="AA46" s="152"/>
      <c r="AB46" s="152"/>
      <c r="AC46" s="152"/>
      <c r="AD46" s="152"/>
      <c r="AE46" s="152"/>
      <c r="AF46" s="152"/>
      <c r="AG46" s="152" t="s">
        <v>123</v>
      </c>
      <c r="AH46" s="152">
        <v>0</v>
      </c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76">
        <v>11</v>
      </c>
      <c r="B47" s="177" t="s">
        <v>162</v>
      </c>
      <c r="C47" s="194" t="s">
        <v>163</v>
      </c>
      <c r="D47" s="178" t="s">
        <v>118</v>
      </c>
      <c r="E47" s="179">
        <v>6.6</v>
      </c>
      <c r="F47" s="180"/>
      <c r="G47" s="181">
        <f>ROUND(E47*F47,2)</f>
        <v>0</v>
      </c>
      <c r="H47" s="180"/>
      <c r="I47" s="181">
        <f>ROUND(E47*H47,2)</f>
        <v>0</v>
      </c>
      <c r="J47" s="180"/>
      <c r="K47" s="181">
        <f>ROUND(E47*J47,2)</f>
        <v>0</v>
      </c>
      <c r="L47" s="181">
        <v>21</v>
      </c>
      <c r="M47" s="181">
        <f>G47*(1+L47/100)</f>
        <v>0</v>
      </c>
      <c r="N47" s="181">
        <v>1E-3</v>
      </c>
      <c r="O47" s="181">
        <f>ROUND(E47*N47,2)</f>
        <v>0.01</v>
      </c>
      <c r="P47" s="181">
        <v>6.7000000000000004E-2</v>
      </c>
      <c r="Q47" s="181">
        <f>ROUND(E47*P47,2)</f>
        <v>0.44</v>
      </c>
      <c r="R47" s="181"/>
      <c r="S47" s="181" t="s">
        <v>119</v>
      </c>
      <c r="T47" s="182" t="s">
        <v>119</v>
      </c>
      <c r="U47" s="162">
        <v>0.53300000000000003</v>
      </c>
      <c r="V47" s="162">
        <f>ROUND(E47*U47,2)</f>
        <v>3.52</v>
      </c>
      <c r="W47" s="162"/>
      <c r="X47" s="162" t="s">
        <v>120</v>
      </c>
      <c r="Y47" s="152"/>
      <c r="Z47" s="152"/>
      <c r="AA47" s="152"/>
      <c r="AB47" s="152"/>
      <c r="AC47" s="152"/>
      <c r="AD47" s="152"/>
      <c r="AE47" s="152"/>
      <c r="AF47" s="152"/>
      <c r="AG47" s="152" t="s">
        <v>121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ht="22.5" outlineLevel="1" x14ac:dyDescent="0.2">
      <c r="A48" s="159"/>
      <c r="B48" s="160"/>
      <c r="C48" s="276" t="s">
        <v>164</v>
      </c>
      <c r="D48" s="277"/>
      <c r="E48" s="277"/>
      <c r="F48" s="277"/>
      <c r="G48" s="277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52"/>
      <c r="Z48" s="152"/>
      <c r="AA48" s="152"/>
      <c r="AB48" s="152"/>
      <c r="AC48" s="152"/>
      <c r="AD48" s="152"/>
      <c r="AE48" s="152"/>
      <c r="AF48" s="152"/>
      <c r="AG48" s="152" t="s">
        <v>130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83" t="str">
        <f>C48</f>
        <v>V položce není kalkulována manipulace se sutí, která se oceňuje samostatně položkami souboru 979. V položce není zakalkulováno vyvěšení dveřních křídel. Tyto práce se oceňují samostatně položkami souboru 968 06 -11 Vyvěšení dřevěvných křídel.</v>
      </c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59"/>
      <c r="B49" s="160"/>
      <c r="C49" s="195" t="s">
        <v>165</v>
      </c>
      <c r="D49" s="164"/>
      <c r="E49" s="165">
        <v>6.6</v>
      </c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52"/>
      <c r="Z49" s="152"/>
      <c r="AA49" s="152"/>
      <c r="AB49" s="152"/>
      <c r="AC49" s="152"/>
      <c r="AD49" s="152"/>
      <c r="AE49" s="152"/>
      <c r="AF49" s="152"/>
      <c r="AG49" s="152" t="s">
        <v>123</v>
      </c>
      <c r="AH49" s="152">
        <v>0</v>
      </c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76">
        <v>12</v>
      </c>
      <c r="B50" s="177" t="s">
        <v>166</v>
      </c>
      <c r="C50" s="194" t="s">
        <v>167</v>
      </c>
      <c r="D50" s="178" t="s">
        <v>118</v>
      </c>
      <c r="E50" s="179">
        <v>351.6</v>
      </c>
      <c r="F50" s="214"/>
      <c r="G50" s="181">
        <f>ROUND(E50*F50,2)</f>
        <v>0</v>
      </c>
      <c r="H50" s="180"/>
      <c r="I50" s="181">
        <f>ROUND(E50*H50,2)</f>
        <v>0</v>
      </c>
      <c r="J50" s="180"/>
      <c r="K50" s="181">
        <f>ROUND(E50*J50,2)</f>
        <v>0</v>
      </c>
      <c r="L50" s="181">
        <v>21</v>
      </c>
      <c r="M50" s="181">
        <f>G50*(1+L50/100)</f>
        <v>0</v>
      </c>
      <c r="N50" s="181">
        <v>0</v>
      </c>
      <c r="O50" s="181">
        <f>ROUND(E50*N50,2)</f>
        <v>0</v>
      </c>
      <c r="P50" s="181">
        <v>4.5999999999999999E-2</v>
      </c>
      <c r="Q50" s="181">
        <f>ROUND(E50*P50,2)</f>
        <v>16.170000000000002</v>
      </c>
      <c r="R50" s="181"/>
      <c r="S50" s="181" t="s">
        <v>119</v>
      </c>
      <c r="T50" s="182" t="s">
        <v>119</v>
      </c>
      <c r="U50" s="162">
        <v>0.26</v>
      </c>
      <c r="V50" s="162">
        <f>ROUND(E50*U50,2)</f>
        <v>91.42</v>
      </c>
      <c r="W50" s="162"/>
      <c r="X50" s="162" t="s">
        <v>120</v>
      </c>
      <c r="Y50" s="152"/>
      <c r="Z50" s="152"/>
      <c r="AA50" s="152"/>
      <c r="AB50" s="152"/>
      <c r="AC50" s="152"/>
      <c r="AD50" s="152"/>
      <c r="AE50" s="152"/>
      <c r="AF50" s="152"/>
      <c r="AG50" s="152" t="s">
        <v>121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59"/>
      <c r="B51" s="160"/>
      <c r="C51" s="195" t="s">
        <v>168</v>
      </c>
      <c r="D51" s="164"/>
      <c r="E51" s="165">
        <v>160</v>
      </c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52"/>
      <c r="Z51" s="152"/>
      <c r="AA51" s="152"/>
      <c r="AB51" s="152"/>
      <c r="AC51" s="152"/>
      <c r="AD51" s="152"/>
      <c r="AE51" s="152"/>
      <c r="AF51" s="152"/>
      <c r="AG51" s="152" t="s">
        <v>123</v>
      </c>
      <c r="AH51" s="152">
        <v>0</v>
      </c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59"/>
      <c r="B52" s="160"/>
      <c r="C52" s="195" t="s">
        <v>169</v>
      </c>
      <c r="D52" s="164"/>
      <c r="E52" s="165">
        <v>191.6</v>
      </c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52"/>
      <c r="Z52" s="152"/>
      <c r="AA52" s="152"/>
      <c r="AB52" s="152"/>
      <c r="AC52" s="152"/>
      <c r="AD52" s="152"/>
      <c r="AE52" s="152"/>
      <c r="AF52" s="152"/>
      <c r="AG52" s="152" t="s">
        <v>123</v>
      </c>
      <c r="AH52" s="152">
        <v>0</v>
      </c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84">
        <v>13</v>
      </c>
      <c r="B53" s="185" t="s">
        <v>170</v>
      </c>
      <c r="C53" s="196" t="s">
        <v>171</v>
      </c>
      <c r="D53" s="186" t="s">
        <v>172</v>
      </c>
      <c r="E53" s="187">
        <v>35.830199999999998</v>
      </c>
      <c r="F53" s="188"/>
      <c r="G53" s="189">
        <f t="shared" ref="G53:G58" si="0">ROUND(E53*F53,2)</f>
        <v>0</v>
      </c>
      <c r="H53" s="188"/>
      <c r="I53" s="189">
        <f t="shared" ref="I53:I58" si="1">ROUND(E53*H53,2)</f>
        <v>0</v>
      </c>
      <c r="J53" s="188"/>
      <c r="K53" s="189">
        <f t="shared" ref="K53:K58" si="2">ROUND(E53*J53,2)</f>
        <v>0</v>
      </c>
      <c r="L53" s="189">
        <v>21</v>
      </c>
      <c r="M53" s="189">
        <f t="shared" ref="M53:M58" si="3">G53*(1+L53/100)</f>
        <v>0</v>
      </c>
      <c r="N53" s="189">
        <v>0</v>
      </c>
      <c r="O53" s="189">
        <f t="shared" ref="O53:O58" si="4">ROUND(E53*N53,2)</f>
        <v>0</v>
      </c>
      <c r="P53" s="189">
        <v>0</v>
      </c>
      <c r="Q53" s="189">
        <f t="shared" ref="Q53:Q58" si="5">ROUND(E53*P53,2)</f>
        <v>0</v>
      </c>
      <c r="R53" s="189"/>
      <c r="S53" s="189" t="s">
        <v>119</v>
      </c>
      <c r="T53" s="190" t="s">
        <v>119</v>
      </c>
      <c r="U53" s="162">
        <v>0.93300000000000005</v>
      </c>
      <c r="V53" s="162">
        <f t="shared" ref="V53:V58" si="6">ROUND(E53*U53,2)</f>
        <v>33.43</v>
      </c>
      <c r="W53" s="162"/>
      <c r="X53" s="162" t="s">
        <v>173</v>
      </c>
      <c r="Y53" s="152"/>
      <c r="Z53" s="152"/>
      <c r="AA53" s="152"/>
      <c r="AB53" s="152"/>
      <c r="AC53" s="152"/>
      <c r="AD53" s="152"/>
      <c r="AE53" s="152"/>
      <c r="AF53" s="152"/>
      <c r="AG53" s="152" t="s">
        <v>174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84">
        <v>14</v>
      </c>
      <c r="B54" s="185" t="s">
        <v>175</v>
      </c>
      <c r="C54" s="196" t="s">
        <v>176</v>
      </c>
      <c r="D54" s="186" t="s">
        <v>172</v>
      </c>
      <c r="E54" s="187">
        <v>35.830199999999998</v>
      </c>
      <c r="F54" s="188"/>
      <c r="G54" s="189">
        <f t="shared" si="0"/>
        <v>0</v>
      </c>
      <c r="H54" s="188"/>
      <c r="I54" s="189">
        <f t="shared" si="1"/>
        <v>0</v>
      </c>
      <c r="J54" s="188"/>
      <c r="K54" s="189">
        <f t="shared" si="2"/>
        <v>0</v>
      </c>
      <c r="L54" s="189">
        <v>21</v>
      </c>
      <c r="M54" s="189">
        <f t="shared" si="3"/>
        <v>0</v>
      </c>
      <c r="N54" s="189">
        <v>0</v>
      </c>
      <c r="O54" s="189">
        <f t="shared" si="4"/>
        <v>0</v>
      </c>
      <c r="P54" s="189">
        <v>0</v>
      </c>
      <c r="Q54" s="189">
        <f t="shared" si="5"/>
        <v>0</v>
      </c>
      <c r="R54" s="189"/>
      <c r="S54" s="189" t="s">
        <v>119</v>
      </c>
      <c r="T54" s="190" t="s">
        <v>119</v>
      </c>
      <c r="U54" s="162">
        <v>0.49</v>
      </c>
      <c r="V54" s="162">
        <f t="shared" si="6"/>
        <v>17.559999999999999</v>
      </c>
      <c r="W54" s="162"/>
      <c r="X54" s="162" t="s">
        <v>173</v>
      </c>
      <c r="Y54" s="152"/>
      <c r="Z54" s="152"/>
      <c r="AA54" s="152"/>
      <c r="AB54" s="152"/>
      <c r="AC54" s="152"/>
      <c r="AD54" s="152"/>
      <c r="AE54" s="152"/>
      <c r="AF54" s="152"/>
      <c r="AG54" s="152" t="s">
        <v>177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84">
        <v>15</v>
      </c>
      <c r="B55" s="185" t="s">
        <v>178</v>
      </c>
      <c r="C55" s="196" t="s">
        <v>179</v>
      </c>
      <c r="D55" s="186" t="s">
        <v>172</v>
      </c>
      <c r="E55" s="187">
        <v>501.62279999999998</v>
      </c>
      <c r="F55" s="188"/>
      <c r="G55" s="189">
        <f t="shared" si="0"/>
        <v>0</v>
      </c>
      <c r="H55" s="188"/>
      <c r="I55" s="189">
        <f t="shared" si="1"/>
        <v>0</v>
      </c>
      <c r="J55" s="188"/>
      <c r="K55" s="189">
        <f t="shared" si="2"/>
        <v>0</v>
      </c>
      <c r="L55" s="189">
        <v>21</v>
      </c>
      <c r="M55" s="189">
        <f t="shared" si="3"/>
        <v>0</v>
      </c>
      <c r="N55" s="189">
        <v>0</v>
      </c>
      <c r="O55" s="189">
        <f t="shared" si="4"/>
        <v>0</v>
      </c>
      <c r="P55" s="189">
        <v>0</v>
      </c>
      <c r="Q55" s="189">
        <f t="shared" si="5"/>
        <v>0</v>
      </c>
      <c r="R55" s="189"/>
      <c r="S55" s="189" t="s">
        <v>119</v>
      </c>
      <c r="T55" s="190" t="s">
        <v>119</v>
      </c>
      <c r="U55" s="162">
        <v>0</v>
      </c>
      <c r="V55" s="162">
        <f t="shared" si="6"/>
        <v>0</v>
      </c>
      <c r="W55" s="162"/>
      <c r="X55" s="162" t="s">
        <v>173</v>
      </c>
      <c r="Y55" s="152"/>
      <c r="Z55" s="152"/>
      <c r="AA55" s="152"/>
      <c r="AB55" s="152"/>
      <c r="AC55" s="152"/>
      <c r="AD55" s="152"/>
      <c r="AE55" s="152"/>
      <c r="AF55" s="152"/>
      <c r="AG55" s="152" t="s">
        <v>177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84">
        <v>16</v>
      </c>
      <c r="B56" s="185" t="s">
        <v>180</v>
      </c>
      <c r="C56" s="196" t="s">
        <v>181</v>
      </c>
      <c r="D56" s="186" t="s">
        <v>172</v>
      </c>
      <c r="E56" s="187">
        <v>35.830199999999998</v>
      </c>
      <c r="F56" s="188"/>
      <c r="G56" s="189">
        <f t="shared" si="0"/>
        <v>0</v>
      </c>
      <c r="H56" s="188"/>
      <c r="I56" s="189">
        <f t="shared" si="1"/>
        <v>0</v>
      </c>
      <c r="J56" s="188"/>
      <c r="K56" s="189">
        <f t="shared" si="2"/>
        <v>0</v>
      </c>
      <c r="L56" s="189">
        <v>21</v>
      </c>
      <c r="M56" s="189">
        <f t="shared" si="3"/>
        <v>0</v>
      </c>
      <c r="N56" s="189">
        <v>0</v>
      </c>
      <c r="O56" s="189">
        <f t="shared" si="4"/>
        <v>0</v>
      </c>
      <c r="P56" s="189">
        <v>0</v>
      </c>
      <c r="Q56" s="189">
        <f t="shared" si="5"/>
        <v>0</v>
      </c>
      <c r="R56" s="189"/>
      <c r="S56" s="189" t="s">
        <v>119</v>
      </c>
      <c r="T56" s="190" t="s">
        <v>119</v>
      </c>
      <c r="U56" s="162">
        <v>0.94</v>
      </c>
      <c r="V56" s="162">
        <f t="shared" si="6"/>
        <v>33.68</v>
      </c>
      <c r="W56" s="162"/>
      <c r="X56" s="162" t="s">
        <v>173</v>
      </c>
      <c r="Y56" s="152"/>
      <c r="Z56" s="152"/>
      <c r="AA56" s="152"/>
      <c r="AB56" s="152"/>
      <c r="AC56" s="152"/>
      <c r="AD56" s="152"/>
      <c r="AE56" s="152"/>
      <c r="AF56" s="152"/>
      <c r="AG56" s="152" t="s">
        <v>177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84">
        <v>17</v>
      </c>
      <c r="B57" s="185" t="s">
        <v>182</v>
      </c>
      <c r="C57" s="196" t="s">
        <v>183</v>
      </c>
      <c r="D57" s="186" t="s">
        <v>172</v>
      </c>
      <c r="E57" s="187">
        <v>286.64159999999998</v>
      </c>
      <c r="F57" s="188"/>
      <c r="G57" s="189">
        <f t="shared" si="0"/>
        <v>0</v>
      </c>
      <c r="H57" s="188"/>
      <c r="I57" s="189">
        <f t="shared" si="1"/>
        <v>0</v>
      </c>
      <c r="J57" s="188"/>
      <c r="K57" s="189">
        <f t="shared" si="2"/>
        <v>0</v>
      </c>
      <c r="L57" s="189">
        <v>21</v>
      </c>
      <c r="M57" s="189">
        <f t="shared" si="3"/>
        <v>0</v>
      </c>
      <c r="N57" s="189">
        <v>0</v>
      </c>
      <c r="O57" s="189">
        <f t="shared" si="4"/>
        <v>0</v>
      </c>
      <c r="P57" s="189">
        <v>0</v>
      </c>
      <c r="Q57" s="189">
        <f t="shared" si="5"/>
        <v>0</v>
      </c>
      <c r="R57" s="189"/>
      <c r="S57" s="189" t="s">
        <v>119</v>
      </c>
      <c r="T57" s="190" t="s">
        <v>119</v>
      </c>
      <c r="U57" s="162">
        <v>0.11</v>
      </c>
      <c r="V57" s="162">
        <f t="shared" si="6"/>
        <v>31.53</v>
      </c>
      <c r="W57" s="162"/>
      <c r="X57" s="162" t="s">
        <v>173</v>
      </c>
      <c r="Y57" s="152"/>
      <c r="Z57" s="152"/>
      <c r="AA57" s="152"/>
      <c r="AB57" s="152"/>
      <c r="AC57" s="152"/>
      <c r="AD57" s="152"/>
      <c r="AE57" s="152"/>
      <c r="AF57" s="152"/>
      <c r="AG57" s="152" t="s">
        <v>177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76">
        <v>18</v>
      </c>
      <c r="B58" s="177" t="s">
        <v>184</v>
      </c>
      <c r="C58" s="194" t="s">
        <v>185</v>
      </c>
      <c r="D58" s="178" t="s">
        <v>172</v>
      </c>
      <c r="E58" s="179">
        <v>71.660399999999996</v>
      </c>
      <c r="F58" s="180"/>
      <c r="G58" s="181">
        <f t="shared" si="0"/>
        <v>0</v>
      </c>
      <c r="H58" s="180"/>
      <c r="I58" s="181">
        <f t="shared" si="1"/>
        <v>0</v>
      </c>
      <c r="J58" s="180"/>
      <c r="K58" s="181">
        <f t="shared" si="2"/>
        <v>0</v>
      </c>
      <c r="L58" s="181">
        <v>21</v>
      </c>
      <c r="M58" s="181">
        <f t="shared" si="3"/>
        <v>0</v>
      </c>
      <c r="N58" s="181">
        <v>0</v>
      </c>
      <c r="O58" s="181">
        <f t="shared" si="4"/>
        <v>0</v>
      </c>
      <c r="P58" s="181">
        <v>0</v>
      </c>
      <c r="Q58" s="181">
        <f t="shared" si="5"/>
        <v>0</v>
      </c>
      <c r="R58" s="181" t="s">
        <v>186</v>
      </c>
      <c r="S58" s="181" t="s">
        <v>119</v>
      </c>
      <c r="T58" s="182" t="s">
        <v>134</v>
      </c>
      <c r="U58" s="162">
        <v>0.16400000000000001</v>
      </c>
      <c r="V58" s="162">
        <f t="shared" si="6"/>
        <v>11.75</v>
      </c>
      <c r="W58" s="162"/>
      <c r="X58" s="162" t="s">
        <v>173</v>
      </c>
      <c r="Y58" s="152"/>
      <c r="Z58" s="152"/>
      <c r="AA58" s="152"/>
      <c r="AB58" s="152"/>
      <c r="AC58" s="152"/>
      <c r="AD58" s="152"/>
      <c r="AE58" s="152"/>
      <c r="AF58" s="152"/>
      <c r="AG58" s="152" t="s">
        <v>174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ht="22.5" outlineLevel="1" x14ac:dyDescent="0.2">
      <c r="A59" s="159"/>
      <c r="B59" s="160"/>
      <c r="C59" s="285" t="s">
        <v>187</v>
      </c>
      <c r="D59" s="286"/>
      <c r="E59" s="286"/>
      <c r="F59" s="286"/>
      <c r="G59" s="286"/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52"/>
      <c r="Z59" s="152"/>
      <c r="AA59" s="152"/>
      <c r="AB59" s="152"/>
      <c r="AC59" s="152"/>
      <c r="AD59" s="152"/>
      <c r="AE59" s="152"/>
      <c r="AF59" s="152"/>
      <c r="AG59" s="152" t="s">
        <v>188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83" t="str">
        <f>C59</f>
        <v>se složením a hrubým urovnáním nebo s přeložením na jiný dopravní prostředek kromě lodi, vč. příplatku za každých dalších i započatých 1000 m přes 1000 m,</v>
      </c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84">
        <v>19</v>
      </c>
      <c r="B60" s="185" t="s">
        <v>189</v>
      </c>
      <c r="C60" s="196" t="s">
        <v>190</v>
      </c>
      <c r="D60" s="186" t="s">
        <v>172</v>
      </c>
      <c r="E60" s="187">
        <v>35.830199999999998</v>
      </c>
      <c r="F60" s="188"/>
      <c r="G60" s="189">
        <f>ROUND(E60*F60,2)</f>
        <v>0</v>
      </c>
      <c r="H60" s="188"/>
      <c r="I60" s="189">
        <f>ROUND(E60*H60,2)</f>
        <v>0</v>
      </c>
      <c r="J60" s="188"/>
      <c r="K60" s="189">
        <f>ROUND(E60*J60,2)</f>
        <v>0</v>
      </c>
      <c r="L60" s="189">
        <v>21</v>
      </c>
      <c r="M60" s="189">
        <f>G60*(1+L60/100)</f>
        <v>0</v>
      </c>
      <c r="N60" s="189">
        <v>0</v>
      </c>
      <c r="O60" s="189">
        <f>ROUND(E60*N60,2)</f>
        <v>0</v>
      </c>
      <c r="P60" s="189">
        <v>0</v>
      </c>
      <c r="Q60" s="189">
        <f>ROUND(E60*P60,2)</f>
        <v>0</v>
      </c>
      <c r="R60" s="189" t="s">
        <v>191</v>
      </c>
      <c r="S60" s="189" t="s">
        <v>119</v>
      </c>
      <c r="T60" s="190" t="s">
        <v>134</v>
      </c>
      <c r="U60" s="162">
        <v>0</v>
      </c>
      <c r="V60" s="162">
        <f>ROUND(E60*U60,2)</f>
        <v>0</v>
      </c>
      <c r="W60" s="162"/>
      <c r="X60" s="162" t="s">
        <v>173</v>
      </c>
      <c r="Y60" s="152"/>
      <c r="Z60" s="152"/>
      <c r="AA60" s="152"/>
      <c r="AB60" s="152"/>
      <c r="AC60" s="152"/>
      <c r="AD60" s="152"/>
      <c r="AE60" s="152"/>
      <c r="AF60" s="152"/>
      <c r="AG60" s="152" t="s">
        <v>177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x14ac:dyDescent="0.2">
      <c r="A61" s="170" t="s">
        <v>115</v>
      </c>
      <c r="B61" s="171" t="s">
        <v>65</v>
      </c>
      <c r="C61" s="193" t="s">
        <v>66</v>
      </c>
      <c r="D61" s="172"/>
      <c r="E61" s="173"/>
      <c r="F61" s="174"/>
      <c r="G61" s="174">
        <f>SUMIF(AG62:AG62,"&lt;&gt;NOR",G62:G62)</f>
        <v>0</v>
      </c>
      <c r="H61" s="174"/>
      <c r="I61" s="174">
        <f>SUM(I62:I62)</f>
        <v>0</v>
      </c>
      <c r="J61" s="174"/>
      <c r="K61" s="174">
        <f>SUM(K62:K62)</f>
        <v>0</v>
      </c>
      <c r="L61" s="174"/>
      <c r="M61" s="174">
        <f>SUM(M62:M62)</f>
        <v>0</v>
      </c>
      <c r="N61" s="174"/>
      <c r="O61" s="174">
        <f>SUM(O62:O62)</f>
        <v>0</v>
      </c>
      <c r="P61" s="174"/>
      <c r="Q61" s="174">
        <f>SUM(Q62:Q62)</f>
        <v>0</v>
      </c>
      <c r="R61" s="174"/>
      <c r="S61" s="174"/>
      <c r="T61" s="175"/>
      <c r="U61" s="169"/>
      <c r="V61" s="169">
        <f>SUM(V62:V62)</f>
        <v>41.6</v>
      </c>
      <c r="W61" s="169"/>
      <c r="X61" s="169"/>
      <c r="AG61" t="s">
        <v>116</v>
      </c>
    </row>
    <row r="62" spans="1:60" outlineLevel="1" x14ac:dyDescent="0.2">
      <c r="A62" s="184">
        <v>20</v>
      </c>
      <c r="B62" s="185" t="s">
        <v>192</v>
      </c>
      <c r="C62" s="196" t="s">
        <v>193</v>
      </c>
      <c r="D62" s="186" t="s">
        <v>172</v>
      </c>
      <c r="E62" s="187">
        <v>16.14282</v>
      </c>
      <c r="F62" s="188"/>
      <c r="G62" s="189">
        <f>ROUND(E62*F62,2)</f>
        <v>0</v>
      </c>
      <c r="H62" s="188"/>
      <c r="I62" s="189">
        <f>ROUND(E62*H62,2)</f>
        <v>0</v>
      </c>
      <c r="J62" s="188"/>
      <c r="K62" s="189">
        <f>ROUND(E62*J62,2)</f>
        <v>0</v>
      </c>
      <c r="L62" s="189">
        <v>21</v>
      </c>
      <c r="M62" s="189">
        <f>G62*(1+L62/100)</f>
        <v>0</v>
      </c>
      <c r="N62" s="189">
        <v>0</v>
      </c>
      <c r="O62" s="189">
        <f>ROUND(E62*N62,2)</f>
        <v>0</v>
      </c>
      <c r="P62" s="189">
        <v>0</v>
      </c>
      <c r="Q62" s="189">
        <f>ROUND(E62*P62,2)</f>
        <v>0</v>
      </c>
      <c r="R62" s="189"/>
      <c r="S62" s="189" t="s">
        <v>119</v>
      </c>
      <c r="T62" s="190" t="s">
        <v>119</v>
      </c>
      <c r="U62" s="162">
        <v>2.577</v>
      </c>
      <c r="V62" s="162">
        <f>ROUND(E62*U62,2)</f>
        <v>41.6</v>
      </c>
      <c r="W62" s="162"/>
      <c r="X62" s="162" t="s">
        <v>194</v>
      </c>
      <c r="Y62" s="152"/>
      <c r="Z62" s="152"/>
      <c r="AA62" s="152"/>
      <c r="AB62" s="152"/>
      <c r="AC62" s="152"/>
      <c r="AD62" s="152"/>
      <c r="AE62" s="152"/>
      <c r="AF62" s="152"/>
      <c r="AG62" s="152" t="s">
        <v>195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x14ac:dyDescent="0.2">
      <c r="A63" s="170" t="s">
        <v>115</v>
      </c>
      <c r="B63" s="171" t="s">
        <v>67</v>
      </c>
      <c r="C63" s="193" t="s">
        <v>68</v>
      </c>
      <c r="D63" s="172"/>
      <c r="E63" s="173"/>
      <c r="F63" s="174"/>
      <c r="G63" s="174">
        <f>SUMIF(AG64:AG94,"&lt;&gt;NOR",G64:G94)</f>
        <v>0</v>
      </c>
      <c r="H63" s="174"/>
      <c r="I63" s="174">
        <f>SUM(I64:I94)</f>
        <v>0</v>
      </c>
      <c r="J63" s="174"/>
      <c r="K63" s="174">
        <f>SUM(K64:K94)</f>
        <v>0</v>
      </c>
      <c r="L63" s="174"/>
      <c r="M63" s="174">
        <f>SUM(M64:M94)</f>
        <v>0</v>
      </c>
      <c r="N63" s="174"/>
      <c r="O63" s="174">
        <f>SUM(O64:O94)</f>
        <v>10.11</v>
      </c>
      <c r="P63" s="174"/>
      <c r="Q63" s="174">
        <f>SUM(Q64:Q94)</f>
        <v>0</v>
      </c>
      <c r="R63" s="174"/>
      <c r="S63" s="174"/>
      <c r="T63" s="175"/>
      <c r="U63" s="169"/>
      <c r="V63" s="169">
        <f>SUM(V64:V94)</f>
        <v>270.57</v>
      </c>
      <c r="W63" s="169"/>
      <c r="X63" s="169"/>
      <c r="AG63" t="s">
        <v>116</v>
      </c>
    </row>
    <row r="64" spans="1:60" outlineLevel="1" x14ac:dyDescent="0.2">
      <c r="A64" s="176">
        <v>21</v>
      </c>
      <c r="B64" s="177" t="s">
        <v>142</v>
      </c>
      <c r="C64" s="194" t="s">
        <v>299</v>
      </c>
      <c r="D64" s="178" t="s">
        <v>118</v>
      </c>
      <c r="E64" s="179">
        <v>1061</v>
      </c>
      <c r="F64" s="180"/>
      <c r="G64" s="181">
        <f>ROUND(E64*F64,2)</f>
        <v>0</v>
      </c>
      <c r="H64" s="180"/>
      <c r="I64" s="181">
        <f>ROUND(E64*H64,2)</f>
        <v>0</v>
      </c>
      <c r="J64" s="180"/>
      <c r="K64" s="181">
        <f>ROUND(E64*J64,2)</f>
        <v>0</v>
      </c>
      <c r="L64" s="181">
        <v>21</v>
      </c>
      <c r="M64" s="181">
        <f>G64*(1+L64/100)</f>
        <v>0</v>
      </c>
      <c r="N64" s="181">
        <v>0</v>
      </c>
      <c r="O64" s="181">
        <f>ROUND(E64*N64,2)</f>
        <v>0</v>
      </c>
      <c r="P64" s="181">
        <v>0</v>
      </c>
      <c r="Q64" s="181">
        <f>ROUND(E64*P64,2)</f>
        <v>0</v>
      </c>
      <c r="R64" s="181"/>
      <c r="S64" s="181" t="s">
        <v>119</v>
      </c>
      <c r="T64" s="182" t="s">
        <v>134</v>
      </c>
      <c r="U64" s="162">
        <v>0.02</v>
      </c>
      <c r="V64" s="162">
        <f>ROUND(E64*U64,2)</f>
        <v>21.22</v>
      </c>
      <c r="W64" s="162"/>
      <c r="X64" s="162" t="s">
        <v>120</v>
      </c>
      <c r="Y64" s="152"/>
      <c r="Z64" s="152"/>
      <c r="AA64" s="152"/>
      <c r="AB64" s="152"/>
      <c r="AC64" s="152"/>
      <c r="AD64" s="152"/>
      <c r="AE64" s="152"/>
      <c r="AF64" s="152"/>
      <c r="AG64" s="152" t="s">
        <v>121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59"/>
      <c r="B65" s="160"/>
      <c r="C65" s="195" t="s">
        <v>196</v>
      </c>
      <c r="D65" s="164"/>
      <c r="E65" s="165">
        <v>1061</v>
      </c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62"/>
      <c r="Y65" s="152"/>
      <c r="Z65" s="152"/>
      <c r="AA65" s="152"/>
      <c r="AB65" s="152"/>
      <c r="AC65" s="152"/>
      <c r="AD65" s="152"/>
      <c r="AE65" s="152"/>
      <c r="AF65" s="152"/>
      <c r="AG65" s="152" t="s">
        <v>123</v>
      </c>
      <c r="AH65" s="152">
        <v>0</v>
      </c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ht="25.9" customHeight="1" outlineLevel="1" x14ac:dyDescent="0.2">
      <c r="A66" s="176">
        <v>22</v>
      </c>
      <c r="B66" s="177" t="s">
        <v>197</v>
      </c>
      <c r="C66" s="194" t="s">
        <v>329</v>
      </c>
      <c r="D66" s="178" t="s">
        <v>118</v>
      </c>
      <c r="E66" s="179">
        <v>955</v>
      </c>
      <c r="F66" s="180"/>
      <c r="G66" s="181">
        <f>ROUND(E66*F66,2)</f>
        <v>0</v>
      </c>
      <c r="H66" s="180"/>
      <c r="I66" s="181">
        <f>ROUND(E66*H66,2)</f>
        <v>0</v>
      </c>
      <c r="J66" s="180"/>
      <c r="K66" s="181">
        <f>ROUND(E66*J66,2)</f>
        <v>0</v>
      </c>
      <c r="L66" s="181">
        <v>21</v>
      </c>
      <c r="M66" s="181">
        <f>G66*(1+L66/100)</f>
        <v>0</v>
      </c>
      <c r="N66" s="181">
        <v>0</v>
      </c>
      <c r="O66" s="181">
        <f>ROUND(E66*N66,2)</f>
        <v>0</v>
      </c>
      <c r="P66" s="181">
        <v>0</v>
      </c>
      <c r="Q66" s="181">
        <f>ROUND(E66*P66,2)</f>
        <v>0</v>
      </c>
      <c r="R66" s="181"/>
      <c r="S66" s="181" t="s">
        <v>119</v>
      </c>
      <c r="T66" s="182" t="s">
        <v>119</v>
      </c>
      <c r="U66" s="162">
        <v>0.15</v>
      </c>
      <c r="V66" s="162">
        <f>ROUND(E66*U66,2)</f>
        <v>143.25</v>
      </c>
      <c r="W66" s="162"/>
      <c r="X66" s="162" t="s">
        <v>120</v>
      </c>
      <c r="Y66" s="152"/>
      <c r="Z66" s="152"/>
      <c r="AA66" s="152"/>
      <c r="AB66" s="152"/>
      <c r="AC66" s="152"/>
      <c r="AD66" s="152"/>
      <c r="AE66" s="152"/>
      <c r="AF66" s="152"/>
      <c r="AG66" s="152" t="s">
        <v>198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59"/>
      <c r="B67" s="160"/>
      <c r="C67" s="276"/>
      <c r="D67" s="277"/>
      <c r="E67" s="277"/>
      <c r="F67" s="277"/>
      <c r="G67" s="277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52"/>
      <c r="Z67" s="152"/>
      <c r="AA67" s="152"/>
      <c r="AB67" s="152"/>
      <c r="AC67" s="152"/>
      <c r="AD67" s="152"/>
      <c r="AE67" s="152"/>
      <c r="AF67" s="152"/>
      <c r="AG67" s="152" t="s">
        <v>130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59"/>
      <c r="B68" s="160"/>
      <c r="C68" s="274"/>
      <c r="D68" s="275"/>
      <c r="E68" s="275"/>
      <c r="F68" s="275"/>
      <c r="G68" s="275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52"/>
      <c r="Z68" s="152"/>
      <c r="AA68" s="152"/>
      <c r="AB68" s="152"/>
      <c r="AC68" s="152"/>
      <c r="AD68" s="152"/>
      <c r="AE68" s="152"/>
      <c r="AF68" s="152"/>
      <c r="AG68" s="152" t="s">
        <v>130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59"/>
      <c r="B69" s="160"/>
      <c r="C69" s="274"/>
      <c r="D69" s="275"/>
      <c r="E69" s="275"/>
      <c r="F69" s="275"/>
      <c r="G69" s="275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52"/>
      <c r="Z69" s="152"/>
      <c r="AA69" s="152"/>
      <c r="AB69" s="152"/>
      <c r="AC69" s="152"/>
      <c r="AD69" s="152"/>
      <c r="AE69" s="152"/>
      <c r="AF69" s="152"/>
      <c r="AG69" s="152" t="s">
        <v>130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59"/>
      <c r="B70" s="160"/>
      <c r="C70" s="274"/>
      <c r="D70" s="275"/>
      <c r="E70" s="275"/>
      <c r="F70" s="275"/>
      <c r="G70" s="275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52"/>
      <c r="Z70" s="152"/>
      <c r="AA70" s="152"/>
      <c r="AB70" s="152"/>
      <c r="AC70" s="152"/>
      <c r="AD70" s="152"/>
      <c r="AE70" s="152"/>
      <c r="AF70" s="152"/>
      <c r="AG70" s="152" t="s">
        <v>130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59"/>
      <c r="B71" s="160"/>
      <c r="C71" s="197"/>
      <c r="D71" s="166"/>
      <c r="E71" s="167"/>
      <c r="F71" s="168"/>
      <c r="G71" s="168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52"/>
      <c r="Z71" s="152"/>
      <c r="AA71" s="152"/>
      <c r="AB71" s="152"/>
      <c r="AC71" s="152"/>
      <c r="AD71" s="152"/>
      <c r="AE71" s="152"/>
      <c r="AF71" s="152"/>
      <c r="AG71" s="152" t="s">
        <v>130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9"/>
      <c r="B72" s="160"/>
      <c r="C72" s="274"/>
      <c r="D72" s="275"/>
      <c r="E72" s="275"/>
      <c r="F72" s="275"/>
      <c r="G72" s="275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52"/>
      <c r="Z72" s="152"/>
      <c r="AA72" s="152"/>
      <c r="AB72" s="152"/>
      <c r="AC72" s="152"/>
      <c r="AD72" s="152"/>
      <c r="AE72" s="152"/>
      <c r="AF72" s="152"/>
      <c r="AG72" s="152" t="s">
        <v>130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59"/>
      <c r="B73" s="160"/>
      <c r="C73" s="274"/>
      <c r="D73" s="275"/>
      <c r="E73" s="275"/>
      <c r="F73" s="275"/>
      <c r="G73" s="275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52"/>
      <c r="Z73" s="152"/>
      <c r="AA73" s="152"/>
      <c r="AB73" s="152"/>
      <c r="AC73" s="152"/>
      <c r="AD73" s="152"/>
      <c r="AE73" s="152"/>
      <c r="AF73" s="152"/>
      <c r="AG73" s="152" t="s">
        <v>130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59"/>
      <c r="B74" s="160"/>
      <c r="C74" s="274"/>
      <c r="D74" s="275"/>
      <c r="E74" s="275"/>
      <c r="F74" s="275"/>
      <c r="G74" s="275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52"/>
      <c r="Z74" s="152"/>
      <c r="AA74" s="152"/>
      <c r="AB74" s="152"/>
      <c r="AC74" s="152"/>
      <c r="AD74" s="152"/>
      <c r="AE74" s="152"/>
      <c r="AF74" s="152"/>
      <c r="AG74" s="152" t="s">
        <v>130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59"/>
      <c r="B75" s="160"/>
      <c r="C75" s="274"/>
      <c r="D75" s="275"/>
      <c r="E75" s="275"/>
      <c r="F75" s="275"/>
      <c r="G75" s="275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52"/>
      <c r="Z75" s="152"/>
      <c r="AA75" s="152"/>
      <c r="AB75" s="152"/>
      <c r="AC75" s="152"/>
      <c r="AD75" s="152"/>
      <c r="AE75" s="152"/>
      <c r="AF75" s="152"/>
      <c r="AG75" s="152" t="s">
        <v>130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59"/>
      <c r="B76" s="160"/>
      <c r="C76" s="197" t="s">
        <v>199</v>
      </c>
      <c r="D76" s="166"/>
      <c r="E76" s="167"/>
      <c r="F76" s="168"/>
      <c r="G76" s="168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62"/>
      <c r="Y76" s="152"/>
      <c r="Z76" s="152"/>
      <c r="AA76" s="152"/>
      <c r="AB76" s="152"/>
      <c r="AC76" s="152"/>
      <c r="AD76" s="152"/>
      <c r="AE76" s="152"/>
      <c r="AF76" s="152"/>
      <c r="AG76" s="152" t="s">
        <v>130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59"/>
      <c r="B77" s="160"/>
      <c r="C77" s="274" t="s">
        <v>200</v>
      </c>
      <c r="D77" s="275"/>
      <c r="E77" s="275"/>
      <c r="F77" s="275"/>
      <c r="G77" s="275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62"/>
      <c r="Y77" s="152"/>
      <c r="Z77" s="152"/>
      <c r="AA77" s="152"/>
      <c r="AB77" s="152"/>
      <c r="AC77" s="152"/>
      <c r="AD77" s="152"/>
      <c r="AE77" s="152"/>
      <c r="AF77" s="152"/>
      <c r="AG77" s="152" t="s">
        <v>130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">
      <c r="A78" s="159"/>
      <c r="B78" s="160"/>
      <c r="C78" s="274" t="s">
        <v>201</v>
      </c>
      <c r="D78" s="275"/>
      <c r="E78" s="275"/>
      <c r="F78" s="275"/>
      <c r="G78" s="275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62"/>
      <c r="Y78" s="152"/>
      <c r="Z78" s="152"/>
      <c r="AA78" s="152"/>
      <c r="AB78" s="152"/>
      <c r="AC78" s="152"/>
      <c r="AD78" s="152"/>
      <c r="AE78" s="152"/>
      <c r="AF78" s="152"/>
      <c r="AG78" s="152" t="s">
        <v>130</v>
      </c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">
      <c r="A79" s="159"/>
      <c r="B79" s="160"/>
      <c r="C79" s="195" t="s">
        <v>202</v>
      </c>
      <c r="D79" s="164"/>
      <c r="E79" s="165">
        <v>457.3</v>
      </c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62"/>
      <c r="Y79" s="152"/>
      <c r="Z79" s="152"/>
      <c r="AA79" s="152"/>
      <c r="AB79" s="152"/>
      <c r="AC79" s="152"/>
      <c r="AD79" s="152"/>
      <c r="AE79" s="152"/>
      <c r="AF79" s="152"/>
      <c r="AG79" s="152" t="s">
        <v>123</v>
      </c>
      <c r="AH79" s="152">
        <v>0</v>
      </c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59"/>
      <c r="B80" s="160"/>
      <c r="C80" s="195" t="s">
        <v>203</v>
      </c>
      <c r="D80" s="164"/>
      <c r="E80" s="165">
        <v>497.7</v>
      </c>
      <c r="F80" s="162"/>
      <c r="G80" s="16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62"/>
      <c r="Y80" s="152"/>
      <c r="Z80" s="152"/>
      <c r="AA80" s="152"/>
      <c r="AB80" s="152"/>
      <c r="AC80" s="152"/>
      <c r="AD80" s="152"/>
      <c r="AE80" s="152"/>
      <c r="AF80" s="152"/>
      <c r="AG80" s="152" t="s">
        <v>123</v>
      </c>
      <c r="AH80" s="152">
        <v>0</v>
      </c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ht="22.5" outlineLevel="1" x14ac:dyDescent="0.2">
      <c r="A81" s="176">
        <v>23</v>
      </c>
      <c r="B81" s="177" t="s">
        <v>204</v>
      </c>
      <c r="C81" s="194" t="s">
        <v>335</v>
      </c>
      <c r="D81" s="178" t="s">
        <v>118</v>
      </c>
      <c r="E81" s="179">
        <v>1061</v>
      </c>
      <c r="F81" s="180"/>
      <c r="G81" s="181"/>
      <c r="H81" s="180"/>
      <c r="I81" s="181">
        <f>ROUND(E81*H81,2)</f>
        <v>0</v>
      </c>
      <c r="J81" s="180"/>
      <c r="K81" s="181">
        <f>ROUND(E81*J81,2)</f>
        <v>0</v>
      </c>
      <c r="L81" s="181">
        <v>21</v>
      </c>
      <c r="M81" s="181">
        <f>G81*(1+L81/100)</f>
        <v>0</v>
      </c>
      <c r="N81" s="181">
        <v>2.0000000000000002E-5</v>
      </c>
      <c r="O81" s="181">
        <f>ROUND(E81*N81,2)</f>
        <v>0.02</v>
      </c>
      <c r="P81" s="181">
        <v>0</v>
      </c>
      <c r="Q81" s="181">
        <f>ROUND(E81*P81,2)</f>
        <v>0</v>
      </c>
      <c r="R81" s="181"/>
      <c r="S81" s="181" t="s">
        <v>119</v>
      </c>
      <c r="T81" s="182" t="s">
        <v>119</v>
      </c>
      <c r="U81" s="162">
        <v>0.1</v>
      </c>
      <c r="V81" s="162">
        <f>ROUND(E81*U81,2)</f>
        <v>106.1</v>
      </c>
      <c r="W81" s="162"/>
      <c r="X81" s="162" t="s">
        <v>120</v>
      </c>
      <c r="Y81" s="152"/>
      <c r="Z81" s="152"/>
      <c r="AA81" s="152"/>
      <c r="AB81" s="152"/>
      <c r="AC81" s="152"/>
      <c r="AD81" s="152"/>
      <c r="AE81" s="152"/>
      <c r="AF81" s="152"/>
      <c r="AG81" s="152" t="s">
        <v>198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">
      <c r="A82" s="159"/>
      <c r="B82" s="160"/>
      <c r="C82" s="195" t="s">
        <v>205</v>
      </c>
      <c r="D82" s="164"/>
      <c r="E82" s="165">
        <v>508</v>
      </c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62"/>
      <c r="Y82" s="152"/>
      <c r="Z82" s="152"/>
      <c r="AA82" s="152"/>
      <c r="AB82" s="152"/>
      <c r="AC82" s="152"/>
      <c r="AD82" s="152"/>
      <c r="AE82" s="152"/>
      <c r="AF82" s="152"/>
      <c r="AG82" s="152" t="s">
        <v>123</v>
      </c>
      <c r="AH82" s="152">
        <v>0</v>
      </c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 x14ac:dyDescent="0.2">
      <c r="A83" s="159"/>
      <c r="B83" s="160"/>
      <c r="C83" s="195" t="s">
        <v>206</v>
      </c>
      <c r="D83" s="164"/>
      <c r="E83" s="165">
        <v>553</v>
      </c>
      <c r="F83" s="162"/>
      <c r="G83" s="162"/>
      <c r="H83" s="162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2"/>
      <c r="U83" s="162"/>
      <c r="V83" s="162"/>
      <c r="W83" s="162"/>
      <c r="X83" s="162"/>
      <c r="Y83" s="152"/>
      <c r="Z83" s="152"/>
      <c r="AA83" s="152"/>
      <c r="AB83" s="152"/>
      <c r="AC83" s="152"/>
      <c r="AD83" s="152"/>
      <c r="AE83" s="152"/>
      <c r="AF83" s="152"/>
      <c r="AG83" s="152" t="s">
        <v>123</v>
      </c>
      <c r="AH83" s="152">
        <v>0</v>
      </c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ht="22.5" outlineLevel="1" x14ac:dyDescent="0.2">
      <c r="A84" s="176">
        <v>24</v>
      </c>
      <c r="B84" s="177" t="s">
        <v>207</v>
      </c>
      <c r="C84" s="209" t="s">
        <v>323</v>
      </c>
      <c r="D84" s="178" t="s">
        <v>146</v>
      </c>
      <c r="E84" s="216">
        <v>422</v>
      </c>
      <c r="F84" s="180"/>
      <c r="G84" s="181">
        <f>ROUND(E84*F84,2)</f>
        <v>0</v>
      </c>
      <c r="H84" s="180"/>
      <c r="I84" s="181">
        <f>ROUND(E84*H84,2)</f>
        <v>0</v>
      </c>
      <c r="J84" s="180"/>
      <c r="K84" s="181">
        <f>ROUND(E84*J84,2)</f>
        <v>0</v>
      </c>
      <c r="L84" s="181">
        <v>21</v>
      </c>
      <c r="M84" s="181">
        <f>G84*(1+L84/100)</f>
        <v>0</v>
      </c>
      <c r="N84" s="181">
        <v>5.9999999999999995E-4</v>
      </c>
      <c r="O84" s="181">
        <f>ROUND(E84*N84,2)</f>
        <v>0.25</v>
      </c>
      <c r="P84" s="181">
        <v>0</v>
      </c>
      <c r="Q84" s="181">
        <f>ROUND(E84*P84,2)</f>
        <v>0</v>
      </c>
      <c r="R84" s="181" t="s">
        <v>208</v>
      </c>
      <c r="S84" s="181" t="s">
        <v>119</v>
      </c>
      <c r="T84" s="182" t="s">
        <v>119</v>
      </c>
      <c r="U84" s="162">
        <v>0</v>
      </c>
      <c r="V84" s="162">
        <f>ROUND(E84*U84,2)</f>
        <v>0</v>
      </c>
      <c r="W84" s="162"/>
      <c r="X84" s="162" t="s">
        <v>209</v>
      </c>
      <c r="Y84" s="152"/>
      <c r="Z84" s="152"/>
      <c r="AA84" s="152"/>
      <c r="AB84" s="152"/>
      <c r="AC84" s="152"/>
      <c r="AD84" s="152"/>
      <c r="AE84" s="152"/>
      <c r="AF84" s="152"/>
      <c r="AG84" s="152" t="s">
        <v>210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">
      <c r="A85" s="159"/>
      <c r="B85" s="160"/>
      <c r="C85" s="210" t="s">
        <v>336</v>
      </c>
      <c r="D85" s="164"/>
      <c r="E85" s="217">
        <v>414.75</v>
      </c>
      <c r="F85" s="162"/>
      <c r="G85" s="162"/>
      <c r="H85" s="162"/>
      <c r="I85" s="162"/>
      <c r="J85" s="162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52"/>
      <c r="Z85" s="152"/>
      <c r="AA85" s="152"/>
      <c r="AB85" s="152"/>
      <c r="AC85" s="152"/>
      <c r="AD85" s="152"/>
      <c r="AE85" s="152"/>
      <c r="AF85" s="152"/>
      <c r="AG85" s="152" t="s">
        <v>123</v>
      </c>
      <c r="AH85" s="152">
        <v>0</v>
      </c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">
      <c r="A86" s="159"/>
      <c r="B86" s="160"/>
      <c r="C86" s="287" t="s">
        <v>339</v>
      </c>
      <c r="D86" s="164"/>
      <c r="E86" s="217">
        <v>6.5357500000000002</v>
      </c>
      <c r="F86" s="162"/>
      <c r="G86" s="162"/>
      <c r="H86" s="162"/>
      <c r="I86" s="162"/>
      <c r="J86" s="162"/>
      <c r="K86" s="162"/>
      <c r="L86" s="162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62"/>
      <c r="Y86" s="152"/>
      <c r="Z86" s="152"/>
      <c r="AA86" s="152"/>
      <c r="AB86" s="152"/>
      <c r="AC86" s="152"/>
      <c r="AD86" s="152"/>
      <c r="AE86" s="152"/>
      <c r="AF86" s="152"/>
      <c r="AG86" s="152" t="s">
        <v>123</v>
      </c>
      <c r="AH86" s="152">
        <v>0</v>
      </c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ht="22.5" outlineLevel="1" x14ac:dyDescent="0.2">
      <c r="A87" s="176">
        <v>25</v>
      </c>
      <c r="B87" s="177" t="s">
        <v>211</v>
      </c>
      <c r="C87" s="209" t="s">
        <v>324</v>
      </c>
      <c r="D87" s="178" t="s">
        <v>212</v>
      </c>
      <c r="E87" s="216">
        <v>730</v>
      </c>
      <c r="F87" s="180"/>
      <c r="G87" s="181">
        <f>ROUND(E87*F87,2)</f>
        <v>0</v>
      </c>
      <c r="H87" s="180"/>
      <c r="I87" s="181">
        <f>ROUND(E87*H87,2)</f>
        <v>0</v>
      </c>
      <c r="J87" s="180"/>
      <c r="K87" s="181">
        <f>ROUND(E87*J87,2)</f>
        <v>0</v>
      </c>
      <c r="L87" s="181">
        <v>21</v>
      </c>
      <c r="M87" s="181">
        <f>G87*(1+L87/100)</f>
        <v>0</v>
      </c>
      <c r="N87" s="181">
        <v>5.9999999999999995E-4</v>
      </c>
      <c r="O87" s="181">
        <f>ROUND(E87*N87,2)</f>
        <v>0.44</v>
      </c>
      <c r="P87" s="181">
        <v>0</v>
      </c>
      <c r="Q87" s="181">
        <f>ROUND(E87*P87,2)</f>
        <v>0</v>
      </c>
      <c r="R87" s="181" t="s">
        <v>208</v>
      </c>
      <c r="S87" s="181" t="s">
        <v>119</v>
      </c>
      <c r="T87" s="182" t="s">
        <v>119</v>
      </c>
      <c r="U87" s="162">
        <v>0</v>
      </c>
      <c r="V87" s="162">
        <f>ROUND(E87*U87,2)</f>
        <v>0</v>
      </c>
      <c r="W87" s="162"/>
      <c r="X87" s="162" t="s">
        <v>209</v>
      </c>
      <c r="Y87" s="152"/>
      <c r="Z87" s="152"/>
      <c r="AA87" s="152"/>
      <c r="AB87" s="152"/>
      <c r="AC87" s="152"/>
      <c r="AD87" s="152"/>
      <c r="AE87" s="152"/>
      <c r="AF87" s="152"/>
      <c r="AG87" s="152" t="s">
        <v>210</v>
      </c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">
      <c r="A88" s="159"/>
      <c r="B88" s="160"/>
      <c r="C88" s="210" t="s">
        <v>337</v>
      </c>
      <c r="D88" s="164"/>
      <c r="E88" s="217">
        <v>718.9</v>
      </c>
      <c r="F88" s="162"/>
      <c r="G88" s="162"/>
      <c r="H88" s="162"/>
      <c r="I88" s="162"/>
      <c r="J88" s="162"/>
      <c r="K88" s="162"/>
      <c r="L88" s="162"/>
      <c r="M88" s="162"/>
      <c r="N88" s="162"/>
      <c r="O88" s="162"/>
      <c r="P88" s="162"/>
      <c r="Q88" s="162"/>
      <c r="R88" s="162"/>
      <c r="S88" s="162"/>
      <c r="T88" s="162"/>
      <c r="U88" s="162"/>
      <c r="V88" s="162"/>
      <c r="W88" s="162"/>
      <c r="X88" s="162"/>
      <c r="Y88" s="152"/>
      <c r="Z88" s="152"/>
      <c r="AA88" s="152"/>
      <c r="AB88" s="152"/>
      <c r="AC88" s="152"/>
      <c r="AD88" s="152"/>
      <c r="AE88" s="152"/>
      <c r="AF88" s="152"/>
      <c r="AG88" s="152" t="s">
        <v>123</v>
      </c>
      <c r="AH88" s="152">
        <v>0</v>
      </c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59"/>
      <c r="B89" s="160"/>
      <c r="C89" s="210" t="s">
        <v>338</v>
      </c>
      <c r="D89" s="164"/>
      <c r="E89" s="217">
        <v>10.8</v>
      </c>
      <c r="F89" s="162"/>
      <c r="G89" s="162"/>
      <c r="H89" s="162"/>
      <c r="I89" s="162"/>
      <c r="J89" s="162"/>
      <c r="K89" s="162"/>
      <c r="L89" s="162"/>
      <c r="M89" s="162"/>
      <c r="N89" s="162"/>
      <c r="O89" s="162"/>
      <c r="P89" s="162"/>
      <c r="Q89" s="162"/>
      <c r="R89" s="162"/>
      <c r="S89" s="162"/>
      <c r="T89" s="162"/>
      <c r="U89" s="162"/>
      <c r="V89" s="162"/>
      <c r="W89" s="162"/>
      <c r="X89" s="162"/>
      <c r="Y89" s="152"/>
      <c r="Z89" s="152"/>
      <c r="AA89" s="152"/>
      <c r="AB89" s="152"/>
      <c r="AC89" s="152"/>
      <c r="AD89" s="152"/>
      <c r="AE89" s="152"/>
      <c r="AF89" s="152"/>
      <c r="AG89" s="152" t="s">
        <v>123</v>
      </c>
      <c r="AH89" s="152">
        <v>0</v>
      </c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ht="22.5" outlineLevel="1" x14ac:dyDescent="0.2">
      <c r="A90" s="176">
        <v>26</v>
      </c>
      <c r="B90" s="177" t="s">
        <v>213</v>
      </c>
      <c r="C90" s="194" t="s">
        <v>214</v>
      </c>
      <c r="D90" s="178" t="s">
        <v>118</v>
      </c>
      <c r="E90" s="179">
        <v>1958</v>
      </c>
      <c r="F90" s="180"/>
      <c r="G90" s="181">
        <f>ROUND(E90*F90,2)</f>
        <v>0</v>
      </c>
      <c r="H90" s="180"/>
      <c r="I90" s="181">
        <f>ROUND(E90*H90,2)</f>
        <v>0</v>
      </c>
      <c r="J90" s="180"/>
      <c r="K90" s="181">
        <f>ROUND(E90*J90,2)</f>
        <v>0</v>
      </c>
      <c r="L90" s="181">
        <v>21</v>
      </c>
      <c r="M90" s="181">
        <f>G90*(1+L90/100)</f>
        <v>0</v>
      </c>
      <c r="N90" s="181">
        <v>4.7999999999999996E-3</v>
      </c>
      <c r="O90" s="181">
        <f>ROUND(E90*N90,2)</f>
        <v>9.4</v>
      </c>
      <c r="P90" s="181">
        <v>0</v>
      </c>
      <c r="Q90" s="181">
        <f>ROUND(E90*P90,2)</f>
        <v>0</v>
      </c>
      <c r="R90" s="181" t="s">
        <v>208</v>
      </c>
      <c r="S90" s="181" t="s">
        <v>119</v>
      </c>
      <c r="T90" s="182" t="s">
        <v>119</v>
      </c>
      <c r="U90" s="162">
        <v>0</v>
      </c>
      <c r="V90" s="162">
        <f>ROUND(E90*U90,2)</f>
        <v>0</v>
      </c>
      <c r="W90" s="162"/>
      <c r="X90" s="162" t="s">
        <v>209</v>
      </c>
      <c r="Y90" s="152"/>
      <c r="Z90" s="152"/>
      <c r="AA90" s="152"/>
      <c r="AB90" s="152"/>
      <c r="AC90" s="152"/>
      <c r="AD90" s="152"/>
      <c r="AE90" s="152"/>
      <c r="AF90" s="152"/>
      <c r="AG90" s="152" t="s">
        <v>210</v>
      </c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">
      <c r="A91" s="159"/>
      <c r="B91" s="160"/>
      <c r="C91" s="195" t="s">
        <v>215</v>
      </c>
      <c r="D91" s="164"/>
      <c r="E91" s="165">
        <v>914.6</v>
      </c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  <c r="U91" s="162"/>
      <c r="V91" s="162"/>
      <c r="W91" s="162"/>
      <c r="X91" s="162"/>
      <c r="Y91" s="152"/>
      <c r="Z91" s="152"/>
      <c r="AA91" s="152"/>
      <c r="AB91" s="152"/>
      <c r="AC91" s="152"/>
      <c r="AD91" s="152"/>
      <c r="AE91" s="152"/>
      <c r="AF91" s="152"/>
      <c r="AG91" s="152" t="s">
        <v>123</v>
      </c>
      <c r="AH91" s="152">
        <v>0</v>
      </c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59"/>
      <c r="B92" s="160"/>
      <c r="C92" s="195" t="s">
        <v>216</v>
      </c>
      <c r="D92" s="164"/>
      <c r="E92" s="165">
        <v>995.4</v>
      </c>
      <c r="F92" s="162"/>
      <c r="G92" s="162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62"/>
      <c r="Y92" s="152"/>
      <c r="Z92" s="152"/>
      <c r="AA92" s="152"/>
      <c r="AB92" s="152"/>
      <c r="AC92" s="152"/>
      <c r="AD92" s="152"/>
      <c r="AE92" s="152"/>
      <c r="AF92" s="152"/>
      <c r="AG92" s="152" t="s">
        <v>123</v>
      </c>
      <c r="AH92" s="152">
        <v>0</v>
      </c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">
      <c r="A93" s="159"/>
      <c r="B93" s="160"/>
      <c r="C93" s="195" t="s">
        <v>217</v>
      </c>
      <c r="D93" s="164"/>
      <c r="E93" s="165">
        <v>48</v>
      </c>
      <c r="F93" s="162"/>
      <c r="G93" s="162"/>
      <c r="H93" s="162"/>
      <c r="I93" s="162"/>
      <c r="J93" s="162"/>
      <c r="K93" s="162"/>
      <c r="L93" s="162"/>
      <c r="M93" s="162"/>
      <c r="N93" s="162"/>
      <c r="O93" s="162"/>
      <c r="P93" s="162"/>
      <c r="Q93" s="162"/>
      <c r="R93" s="162"/>
      <c r="S93" s="162"/>
      <c r="T93" s="162"/>
      <c r="U93" s="162"/>
      <c r="V93" s="162"/>
      <c r="W93" s="162"/>
      <c r="X93" s="162"/>
      <c r="Y93" s="152"/>
      <c r="Z93" s="152"/>
      <c r="AA93" s="152"/>
      <c r="AB93" s="152"/>
      <c r="AC93" s="152"/>
      <c r="AD93" s="152"/>
      <c r="AE93" s="152"/>
      <c r="AF93" s="152"/>
      <c r="AG93" s="152" t="s">
        <v>123</v>
      </c>
      <c r="AH93" s="152">
        <v>0</v>
      </c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">
      <c r="A94" s="159">
        <v>27</v>
      </c>
      <c r="B94" s="160" t="s">
        <v>218</v>
      </c>
      <c r="C94" s="198" t="s">
        <v>321</v>
      </c>
      <c r="D94" s="161" t="s">
        <v>0</v>
      </c>
      <c r="E94" s="191"/>
      <c r="F94" s="163"/>
      <c r="G94" s="162">
        <f>ROUND(E94*F94,2)</f>
        <v>0</v>
      </c>
      <c r="H94" s="163"/>
      <c r="I94" s="162">
        <f>ROUND(E94*H94,2)</f>
        <v>0</v>
      </c>
      <c r="J94" s="163"/>
      <c r="K94" s="162">
        <f>ROUND(E94*J94,2)</f>
        <v>0</v>
      </c>
      <c r="L94" s="162">
        <v>21</v>
      </c>
      <c r="M94" s="162">
        <f>G94*(1+L94/100)</f>
        <v>0</v>
      </c>
      <c r="N94" s="162">
        <v>0</v>
      </c>
      <c r="O94" s="162">
        <f>ROUND(E94*N94,2)</f>
        <v>0</v>
      </c>
      <c r="P94" s="162">
        <v>0</v>
      </c>
      <c r="Q94" s="162">
        <f>ROUND(E94*P94,2)</f>
        <v>0</v>
      </c>
      <c r="R94" s="162"/>
      <c r="S94" s="162" t="s">
        <v>119</v>
      </c>
      <c r="T94" s="162" t="s">
        <v>119</v>
      </c>
      <c r="U94" s="162">
        <v>0</v>
      </c>
      <c r="V94" s="162">
        <f>ROUND(E94*U94,2)</f>
        <v>0</v>
      </c>
      <c r="W94" s="162"/>
      <c r="X94" s="162" t="s">
        <v>194</v>
      </c>
      <c r="Y94" s="152"/>
      <c r="Z94" s="152"/>
      <c r="AA94" s="152"/>
      <c r="AB94" s="152"/>
      <c r="AC94" s="152"/>
      <c r="AD94" s="152"/>
      <c r="AE94" s="152"/>
      <c r="AF94" s="152"/>
      <c r="AG94" s="152" t="s">
        <v>220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x14ac:dyDescent="0.2">
      <c r="A95" s="170" t="s">
        <v>115</v>
      </c>
      <c r="B95" s="171" t="s">
        <v>69</v>
      </c>
      <c r="C95" s="193" t="s">
        <v>70</v>
      </c>
      <c r="D95" s="172"/>
      <c r="E95" s="173"/>
      <c r="F95" s="174"/>
      <c r="G95" s="174">
        <f>SUMIF(AG96:AG97,"&lt;&gt;NOR",G96:G97)</f>
        <v>0</v>
      </c>
      <c r="H95" s="174"/>
      <c r="I95" s="174">
        <f>SUM(I96:I97)</f>
        <v>0</v>
      </c>
      <c r="J95" s="174"/>
      <c r="K95" s="174">
        <f>SUM(K96:K97)</f>
        <v>0</v>
      </c>
      <c r="L95" s="174"/>
      <c r="M95" s="174">
        <f>SUM(M96:M97)</f>
        <v>0</v>
      </c>
      <c r="N95" s="174"/>
      <c r="O95" s="174">
        <f>SUM(O96:O97)</f>
        <v>0</v>
      </c>
      <c r="P95" s="174"/>
      <c r="Q95" s="174">
        <f>SUM(Q96:Q97)</f>
        <v>0</v>
      </c>
      <c r="R95" s="174"/>
      <c r="S95" s="174"/>
      <c r="T95" s="175"/>
      <c r="U95" s="169"/>
      <c r="V95" s="169">
        <f>SUM(V96:V97)</f>
        <v>17.149999999999999</v>
      </c>
      <c r="W95" s="169"/>
      <c r="X95" s="169"/>
      <c r="AG95" t="s">
        <v>116</v>
      </c>
    </row>
    <row r="96" spans="1:60" ht="22.5" outlineLevel="1" x14ac:dyDescent="0.2">
      <c r="A96" s="176">
        <v>28</v>
      </c>
      <c r="B96" s="177" t="s">
        <v>221</v>
      </c>
      <c r="C96" s="209" t="s">
        <v>334</v>
      </c>
      <c r="D96" s="178" t="s">
        <v>261</v>
      </c>
      <c r="E96" s="179">
        <v>128</v>
      </c>
      <c r="F96" s="180"/>
      <c r="G96" s="181">
        <f>ROUND(E96*F96,2)</f>
        <v>0</v>
      </c>
      <c r="H96" s="180"/>
      <c r="I96" s="181">
        <f>ROUND(E96*H96,2)</f>
        <v>0</v>
      </c>
      <c r="J96" s="180"/>
      <c r="K96" s="181">
        <f>ROUND(E96*J96,2)</f>
        <v>0</v>
      </c>
      <c r="L96" s="181">
        <v>21</v>
      </c>
      <c r="M96" s="181">
        <f>G96*(1+L96/100)</f>
        <v>0</v>
      </c>
      <c r="N96" s="181">
        <v>0</v>
      </c>
      <c r="O96" s="181">
        <f>ROUND(E96*N96,2)</f>
        <v>0</v>
      </c>
      <c r="P96" s="181">
        <v>0</v>
      </c>
      <c r="Q96" s="181">
        <f>ROUND(E96*P96,2)</f>
        <v>0</v>
      </c>
      <c r="R96" s="181" t="s">
        <v>222</v>
      </c>
      <c r="S96" s="181" t="s">
        <v>119</v>
      </c>
      <c r="T96" s="182" t="s">
        <v>134</v>
      </c>
      <c r="U96" s="162">
        <v>0.13400000000000001</v>
      </c>
      <c r="V96" s="162">
        <f>ROUND(E96*U96,2)</f>
        <v>17.149999999999999</v>
      </c>
      <c r="W96" s="162"/>
      <c r="X96" s="162" t="s">
        <v>120</v>
      </c>
      <c r="Y96" s="152"/>
      <c r="Z96" s="152"/>
      <c r="AA96" s="152"/>
      <c r="AB96" s="152"/>
      <c r="AC96" s="152"/>
      <c r="AD96" s="152"/>
      <c r="AE96" s="152"/>
      <c r="AF96" s="152"/>
      <c r="AG96" s="152" t="s">
        <v>198</v>
      </c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">
      <c r="A97" s="159"/>
      <c r="B97" s="160"/>
      <c r="C97" s="195"/>
      <c r="D97" s="164"/>
      <c r="E97" s="165"/>
      <c r="F97" s="162"/>
      <c r="G97" s="162"/>
      <c r="H97" s="162"/>
      <c r="I97" s="162"/>
      <c r="J97" s="162"/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2"/>
      <c r="W97" s="162"/>
      <c r="X97" s="162"/>
      <c r="Y97" s="152"/>
      <c r="Z97" s="152"/>
      <c r="AA97" s="152"/>
      <c r="AB97" s="152"/>
      <c r="AC97" s="152"/>
      <c r="AD97" s="152"/>
      <c r="AE97" s="152"/>
      <c r="AF97" s="152"/>
      <c r="AG97" s="152" t="s">
        <v>123</v>
      </c>
      <c r="AH97" s="152">
        <v>0</v>
      </c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x14ac:dyDescent="0.2">
      <c r="A98" s="170" t="s">
        <v>115</v>
      </c>
      <c r="B98" s="171" t="s">
        <v>71</v>
      </c>
      <c r="C98" s="193" t="s">
        <v>72</v>
      </c>
      <c r="D98" s="172"/>
      <c r="E98" s="173"/>
      <c r="F98" s="174"/>
      <c r="G98" s="174">
        <f>SUMIF(AG99:AG109,"&lt;&gt;NOR",G99:G109)</f>
        <v>0</v>
      </c>
      <c r="H98" s="174"/>
      <c r="I98" s="174">
        <f>SUM(I99:I109)</f>
        <v>0</v>
      </c>
      <c r="J98" s="174"/>
      <c r="K98" s="174">
        <f>SUM(K99:K109)</f>
        <v>0</v>
      </c>
      <c r="L98" s="174"/>
      <c r="M98" s="174">
        <f>SUM(M99:M109)</f>
        <v>0</v>
      </c>
      <c r="N98" s="174"/>
      <c r="O98" s="174">
        <f>SUM(O99:O109)</f>
        <v>12.57</v>
      </c>
      <c r="P98" s="174"/>
      <c r="Q98" s="174">
        <f>SUM(Q99:Q109)</f>
        <v>0</v>
      </c>
      <c r="R98" s="174"/>
      <c r="S98" s="174"/>
      <c r="T98" s="175"/>
      <c r="U98" s="169"/>
      <c r="V98" s="169">
        <f>SUM(V99:V109)</f>
        <v>325.70999999999998</v>
      </c>
      <c r="W98" s="169"/>
      <c r="X98" s="169"/>
      <c r="AG98" t="s">
        <v>116</v>
      </c>
    </row>
    <row r="99" spans="1:60" outlineLevel="1" x14ac:dyDescent="0.2">
      <c r="A99" s="176">
        <v>29</v>
      </c>
      <c r="B99" s="177" t="s">
        <v>223</v>
      </c>
      <c r="C99" s="194" t="s">
        <v>224</v>
      </c>
      <c r="D99" s="178" t="s">
        <v>118</v>
      </c>
      <c r="E99" s="179">
        <v>553</v>
      </c>
      <c r="F99" s="180"/>
      <c r="G99" s="181">
        <f>ROUND(E99*F99,2)</f>
        <v>0</v>
      </c>
      <c r="H99" s="180"/>
      <c r="I99" s="181">
        <f>ROUND(E99*H99,2)</f>
        <v>0</v>
      </c>
      <c r="J99" s="180"/>
      <c r="K99" s="181">
        <f>ROUND(E99*J99,2)</f>
        <v>0</v>
      </c>
      <c r="L99" s="181">
        <v>21</v>
      </c>
      <c r="M99" s="181">
        <f>G99*(1+L99/100)</f>
        <v>0</v>
      </c>
      <c r="N99" s="181">
        <v>0</v>
      </c>
      <c r="O99" s="181">
        <f>ROUND(E99*N99,2)</f>
        <v>0</v>
      </c>
      <c r="P99" s="181">
        <v>0</v>
      </c>
      <c r="Q99" s="181">
        <f>ROUND(E99*P99,2)</f>
        <v>0</v>
      </c>
      <c r="R99" s="181"/>
      <c r="S99" s="181" t="s">
        <v>119</v>
      </c>
      <c r="T99" s="182" t="s">
        <v>119</v>
      </c>
      <c r="U99" s="162">
        <v>0.30099999999999999</v>
      </c>
      <c r="V99" s="162">
        <f>ROUND(E99*U99,2)</f>
        <v>166.45</v>
      </c>
      <c r="W99" s="162"/>
      <c r="X99" s="162" t="s">
        <v>120</v>
      </c>
      <c r="Y99" s="152"/>
      <c r="Z99" s="152"/>
      <c r="AA99" s="152"/>
      <c r="AB99" s="152"/>
      <c r="AC99" s="152"/>
      <c r="AD99" s="152"/>
      <c r="AE99" s="152"/>
      <c r="AF99" s="152"/>
      <c r="AG99" s="152" t="s">
        <v>198</v>
      </c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59"/>
      <c r="B100" s="160"/>
      <c r="C100" s="195" t="s">
        <v>225</v>
      </c>
      <c r="D100" s="164"/>
      <c r="E100" s="165">
        <v>553</v>
      </c>
      <c r="F100" s="162"/>
      <c r="G100" s="162"/>
      <c r="H100" s="162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62"/>
      <c r="Y100" s="152"/>
      <c r="Z100" s="152"/>
      <c r="AA100" s="152"/>
      <c r="AB100" s="152"/>
      <c r="AC100" s="152"/>
      <c r="AD100" s="152"/>
      <c r="AE100" s="152"/>
      <c r="AF100" s="152"/>
      <c r="AG100" s="152" t="s">
        <v>123</v>
      </c>
      <c r="AH100" s="152">
        <v>0</v>
      </c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76">
        <v>30</v>
      </c>
      <c r="B101" s="177" t="s">
        <v>226</v>
      </c>
      <c r="C101" s="194" t="s">
        <v>227</v>
      </c>
      <c r="D101" s="178" t="s">
        <v>212</v>
      </c>
      <c r="E101" s="179">
        <v>884.8</v>
      </c>
      <c r="F101" s="180"/>
      <c r="G101" s="181">
        <f>ROUND(E101*F101,2)</f>
        <v>0</v>
      </c>
      <c r="H101" s="180"/>
      <c r="I101" s="181">
        <f>ROUND(E101*H101,2)</f>
        <v>0</v>
      </c>
      <c r="J101" s="180"/>
      <c r="K101" s="181">
        <f>ROUND(E101*J101,2)</f>
        <v>0</v>
      </c>
      <c r="L101" s="181">
        <v>21</v>
      </c>
      <c r="M101" s="181">
        <f>G101*(1+L101/100)</f>
        <v>0</v>
      </c>
      <c r="N101" s="181">
        <v>1.0000000000000001E-5</v>
      </c>
      <c r="O101" s="181">
        <f>ROUND(E101*N101,2)</f>
        <v>0.01</v>
      </c>
      <c r="P101" s="181">
        <v>0</v>
      </c>
      <c r="Q101" s="181">
        <f>ROUND(E101*P101,2)</f>
        <v>0</v>
      </c>
      <c r="R101" s="181"/>
      <c r="S101" s="181" t="s">
        <v>119</v>
      </c>
      <c r="T101" s="182" t="s">
        <v>119</v>
      </c>
      <c r="U101" s="162">
        <v>0.18</v>
      </c>
      <c r="V101" s="162">
        <f>ROUND(E101*U101,2)</f>
        <v>159.26</v>
      </c>
      <c r="W101" s="162"/>
      <c r="X101" s="162" t="s">
        <v>120</v>
      </c>
      <c r="Y101" s="152"/>
      <c r="Z101" s="152"/>
      <c r="AA101" s="152"/>
      <c r="AB101" s="152"/>
      <c r="AC101" s="152"/>
      <c r="AD101" s="152"/>
      <c r="AE101" s="152"/>
      <c r="AF101" s="152"/>
      <c r="AG101" s="152" t="s">
        <v>198</v>
      </c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59"/>
      <c r="B102" s="160"/>
      <c r="C102" s="195" t="s">
        <v>228</v>
      </c>
      <c r="D102" s="164"/>
      <c r="E102" s="165">
        <v>884.8</v>
      </c>
      <c r="F102" s="162"/>
      <c r="G102" s="162"/>
      <c r="H102" s="162"/>
      <c r="I102" s="162"/>
      <c r="J102" s="162"/>
      <c r="K102" s="162"/>
      <c r="L102" s="162"/>
      <c r="M102" s="162"/>
      <c r="N102" s="162"/>
      <c r="O102" s="162"/>
      <c r="P102" s="162"/>
      <c r="Q102" s="162"/>
      <c r="R102" s="162"/>
      <c r="S102" s="162"/>
      <c r="T102" s="162"/>
      <c r="U102" s="162"/>
      <c r="V102" s="162"/>
      <c r="W102" s="162"/>
      <c r="X102" s="162"/>
      <c r="Y102" s="152"/>
      <c r="Z102" s="152"/>
      <c r="AA102" s="152"/>
      <c r="AB102" s="152"/>
      <c r="AC102" s="152"/>
      <c r="AD102" s="152"/>
      <c r="AE102" s="152"/>
      <c r="AF102" s="152"/>
      <c r="AG102" s="152" t="s">
        <v>123</v>
      </c>
      <c r="AH102" s="152">
        <v>0</v>
      </c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 x14ac:dyDescent="0.2">
      <c r="A103" s="176">
        <v>31</v>
      </c>
      <c r="B103" s="177" t="s">
        <v>229</v>
      </c>
      <c r="C103" s="194" t="s">
        <v>340</v>
      </c>
      <c r="D103" s="178" t="s">
        <v>230</v>
      </c>
      <c r="E103" s="216">
        <v>5.84</v>
      </c>
      <c r="F103" s="214"/>
      <c r="G103" s="181">
        <f>ROUND(E103*F103,2)</f>
        <v>0</v>
      </c>
      <c r="H103" s="180"/>
      <c r="I103" s="181">
        <f>ROUND(E103*H103,2)</f>
        <v>0</v>
      </c>
      <c r="J103" s="180"/>
      <c r="K103" s="181">
        <f>ROUND(E103*J103,2)</f>
        <v>0</v>
      </c>
      <c r="L103" s="181">
        <v>21</v>
      </c>
      <c r="M103" s="181">
        <f>G103*(1+L103/100)</f>
        <v>0</v>
      </c>
      <c r="N103" s="181">
        <v>0.55000000000000004</v>
      </c>
      <c r="O103" s="181">
        <f>ROUND(E103*N103,2)</f>
        <v>3.21</v>
      </c>
      <c r="P103" s="181">
        <v>0</v>
      </c>
      <c r="Q103" s="181">
        <f>ROUND(E103*P103,2)</f>
        <v>0</v>
      </c>
      <c r="R103" s="181" t="s">
        <v>208</v>
      </c>
      <c r="S103" s="181" t="s">
        <v>119</v>
      </c>
      <c r="T103" s="182" t="s">
        <v>134</v>
      </c>
      <c r="U103" s="162">
        <v>0</v>
      </c>
      <c r="V103" s="162">
        <f>ROUND(E103*U103,2)</f>
        <v>0</v>
      </c>
      <c r="W103" s="162"/>
      <c r="X103" s="162" t="s">
        <v>209</v>
      </c>
      <c r="Y103" s="152"/>
      <c r="Z103" s="152"/>
      <c r="AA103" s="152"/>
      <c r="AB103" s="152"/>
      <c r="AC103" s="152"/>
      <c r="AD103" s="152"/>
      <c r="AE103" s="152"/>
      <c r="AF103" s="152"/>
      <c r="AG103" s="152" t="s">
        <v>210</v>
      </c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">
      <c r="A104" s="159"/>
      <c r="B104" s="160"/>
      <c r="C104" s="210" t="s">
        <v>341</v>
      </c>
      <c r="D104" s="164"/>
      <c r="E104" s="217">
        <v>5.3079999999999998</v>
      </c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2"/>
      <c r="W104" s="162"/>
      <c r="X104" s="162"/>
      <c r="Y104" s="152"/>
      <c r="Z104" s="152"/>
      <c r="AA104" s="152"/>
      <c r="AB104" s="152"/>
      <c r="AC104" s="152"/>
      <c r="AD104" s="152"/>
      <c r="AE104" s="152"/>
      <c r="AF104" s="152"/>
      <c r="AG104" s="152" t="s">
        <v>123</v>
      </c>
      <c r="AH104" s="152">
        <v>0</v>
      </c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">
      <c r="A105" s="159"/>
      <c r="B105" s="160"/>
      <c r="C105" s="210" t="s">
        <v>342</v>
      </c>
      <c r="D105" s="164"/>
      <c r="E105" s="217">
        <v>0.53188000000000002</v>
      </c>
      <c r="F105" s="162"/>
      <c r="G105" s="162"/>
      <c r="H105" s="162"/>
      <c r="I105" s="162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62"/>
      <c r="V105" s="162"/>
      <c r="W105" s="162"/>
      <c r="X105" s="162"/>
      <c r="Y105" s="152"/>
      <c r="Z105" s="152"/>
      <c r="AA105" s="152"/>
      <c r="AB105" s="152"/>
      <c r="AC105" s="152"/>
      <c r="AD105" s="152"/>
      <c r="AE105" s="152"/>
      <c r="AF105" s="152"/>
      <c r="AG105" s="152" t="s">
        <v>123</v>
      </c>
      <c r="AH105" s="152">
        <v>0</v>
      </c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76">
        <v>32</v>
      </c>
      <c r="B106" s="177" t="s">
        <v>231</v>
      </c>
      <c r="C106" s="194" t="s">
        <v>232</v>
      </c>
      <c r="D106" s="178" t="s">
        <v>230</v>
      </c>
      <c r="E106" s="179">
        <v>17</v>
      </c>
      <c r="F106" s="180"/>
      <c r="G106" s="181">
        <f>ROUND(E106*F106,2)</f>
        <v>0</v>
      </c>
      <c r="H106" s="180"/>
      <c r="I106" s="181">
        <f>ROUND(E106*H106,2)</f>
        <v>0</v>
      </c>
      <c r="J106" s="180"/>
      <c r="K106" s="181">
        <f>ROUND(E106*J106,2)</f>
        <v>0</v>
      </c>
      <c r="L106" s="181">
        <v>21</v>
      </c>
      <c r="M106" s="181">
        <f>G106*(1+L106/100)</f>
        <v>0</v>
      </c>
      <c r="N106" s="181">
        <v>0.55000000000000004</v>
      </c>
      <c r="O106" s="181">
        <f>ROUND(E106*N106,2)</f>
        <v>9.35</v>
      </c>
      <c r="P106" s="181">
        <v>0</v>
      </c>
      <c r="Q106" s="181">
        <f>ROUND(E106*P106,2)</f>
        <v>0</v>
      </c>
      <c r="R106" s="181" t="s">
        <v>208</v>
      </c>
      <c r="S106" s="181" t="s">
        <v>119</v>
      </c>
      <c r="T106" s="182" t="s">
        <v>119</v>
      </c>
      <c r="U106" s="162">
        <v>0</v>
      </c>
      <c r="V106" s="162">
        <f>ROUND(E106*U106,2)</f>
        <v>0</v>
      </c>
      <c r="W106" s="162"/>
      <c r="X106" s="162" t="s">
        <v>209</v>
      </c>
      <c r="Y106" s="152"/>
      <c r="Z106" s="152"/>
      <c r="AA106" s="152"/>
      <c r="AB106" s="152"/>
      <c r="AC106" s="152"/>
      <c r="AD106" s="152"/>
      <c r="AE106" s="152"/>
      <c r="AF106" s="152"/>
      <c r="AG106" s="152" t="s">
        <v>210</v>
      </c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">
      <c r="A107" s="159"/>
      <c r="B107" s="160"/>
      <c r="C107" s="195" t="s">
        <v>233</v>
      </c>
      <c r="D107" s="164"/>
      <c r="E107" s="165">
        <v>15.48</v>
      </c>
      <c r="F107" s="162"/>
      <c r="G107" s="162"/>
      <c r="H107" s="162"/>
      <c r="I107" s="162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2"/>
      <c r="U107" s="162"/>
      <c r="V107" s="162"/>
      <c r="W107" s="162"/>
      <c r="X107" s="162"/>
      <c r="Y107" s="152"/>
      <c r="Z107" s="152"/>
      <c r="AA107" s="152"/>
      <c r="AB107" s="152"/>
      <c r="AC107" s="152"/>
      <c r="AD107" s="152"/>
      <c r="AE107" s="152"/>
      <c r="AF107" s="152"/>
      <c r="AG107" s="152" t="s">
        <v>123</v>
      </c>
      <c r="AH107" s="152">
        <v>0</v>
      </c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59"/>
      <c r="B108" s="160"/>
      <c r="C108" s="195" t="s">
        <v>234</v>
      </c>
      <c r="D108" s="164"/>
      <c r="E108" s="165">
        <v>1.52</v>
      </c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62"/>
      <c r="Y108" s="152"/>
      <c r="Z108" s="152"/>
      <c r="AA108" s="152"/>
      <c r="AB108" s="152"/>
      <c r="AC108" s="152"/>
      <c r="AD108" s="152"/>
      <c r="AE108" s="152"/>
      <c r="AF108" s="152"/>
      <c r="AG108" s="152" t="s">
        <v>123</v>
      </c>
      <c r="AH108" s="152">
        <v>0</v>
      </c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">
      <c r="A109" s="159">
        <v>33</v>
      </c>
      <c r="B109" s="160" t="s">
        <v>235</v>
      </c>
      <c r="C109" s="198" t="s">
        <v>219</v>
      </c>
      <c r="D109" s="161" t="s">
        <v>0</v>
      </c>
      <c r="E109" s="191"/>
      <c r="F109" s="163"/>
      <c r="G109" s="162">
        <f>ROUND(E109*F109,2)</f>
        <v>0</v>
      </c>
      <c r="H109" s="163"/>
      <c r="I109" s="162">
        <f>ROUND(E109*H109,2)</f>
        <v>0</v>
      </c>
      <c r="J109" s="163"/>
      <c r="K109" s="162">
        <f>ROUND(E109*J109,2)</f>
        <v>0</v>
      </c>
      <c r="L109" s="162">
        <v>21</v>
      </c>
      <c r="M109" s="162">
        <f>G109*(1+L109/100)</f>
        <v>0</v>
      </c>
      <c r="N109" s="162">
        <v>0</v>
      </c>
      <c r="O109" s="162">
        <f>ROUND(E109*N109,2)</f>
        <v>0</v>
      </c>
      <c r="P109" s="162">
        <v>0</v>
      </c>
      <c r="Q109" s="162">
        <f>ROUND(E109*P109,2)</f>
        <v>0</v>
      </c>
      <c r="R109" s="162"/>
      <c r="S109" s="162" t="s">
        <v>119</v>
      </c>
      <c r="T109" s="162" t="s">
        <v>119</v>
      </c>
      <c r="U109" s="162">
        <v>0</v>
      </c>
      <c r="V109" s="162">
        <f>ROUND(E109*U109,2)</f>
        <v>0</v>
      </c>
      <c r="W109" s="162"/>
      <c r="X109" s="162" t="s">
        <v>194</v>
      </c>
      <c r="Y109" s="152"/>
      <c r="Z109" s="152"/>
      <c r="AA109" s="152"/>
      <c r="AB109" s="152"/>
      <c r="AC109" s="152"/>
      <c r="AD109" s="152"/>
      <c r="AE109" s="152"/>
      <c r="AF109" s="152"/>
      <c r="AG109" s="152" t="s">
        <v>220</v>
      </c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x14ac:dyDescent="0.2">
      <c r="A110" s="170" t="s">
        <v>115</v>
      </c>
      <c r="B110" s="171" t="s">
        <v>73</v>
      </c>
      <c r="C110" s="193" t="s">
        <v>74</v>
      </c>
      <c r="D110" s="172"/>
      <c r="E110" s="173"/>
      <c r="F110" s="174"/>
      <c r="G110" s="174">
        <f>SUMIF(AG111:AG115,"&lt;&gt;NOR",G111:G115)</f>
        <v>0</v>
      </c>
      <c r="H110" s="174"/>
      <c r="I110" s="174">
        <f>SUM(I111:I115)</f>
        <v>0</v>
      </c>
      <c r="J110" s="174"/>
      <c r="K110" s="174">
        <f>SUM(K111:K115)</f>
        <v>0</v>
      </c>
      <c r="L110" s="174"/>
      <c r="M110" s="174">
        <f>SUM(M111:M115)</f>
        <v>0</v>
      </c>
      <c r="N110" s="174"/>
      <c r="O110" s="174">
        <f>SUM(O111:O115)</f>
        <v>0.22</v>
      </c>
      <c r="P110" s="174"/>
      <c r="Q110" s="174">
        <f>SUM(Q111:Q115)</f>
        <v>0</v>
      </c>
      <c r="R110" s="174"/>
      <c r="S110" s="174"/>
      <c r="T110" s="175"/>
      <c r="U110" s="169"/>
      <c r="V110" s="169">
        <f>SUM(V111:V115)</f>
        <v>52.92</v>
      </c>
      <c r="W110" s="169"/>
      <c r="X110" s="169"/>
      <c r="AG110" t="s">
        <v>116</v>
      </c>
    </row>
    <row r="111" spans="1:60" ht="22.5" outlineLevel="1" x14ac:dyDescent="0.2">
      <c r="A111" s="176">
        <v>34</v>
      </c>
      <c r="B111" s="177" t="s">
        <v>236</v>
      </c>
      <c r="C111" s="209" t="s">
        <v>325</v>
      </c>
      <c r="D111" s="178" t="s">
        <v>212</v>
      </c>
      <c r="E111" s="179">
        <v>189</v>
      </c>
      <c r="F111" s="180"/>
      <c r="G111" s="181">
        <f>ROUND(E111*F111,2)</f>
        <v>0</v>
      </c>
      <c r="H111" s="180"/>
      <c r="I111" s="181">
        <f>ROUND(E111*H111,2)</f>
        <v>0</v>
      </c>
      <c r="J111" s="180"/>
      <c r="K111" s="181">
        <f>ROUND(E111*J111,2)</f>
        <v>0</v>
      </c>
      <c r="L111" s="181">
        <v>21</v>
      </c>
      <c r="M111" s="181">
        <f>G111*(1+L111/100)</f>
        <v>0</v>
      </c>
      <c r="N111" s="181">
        <v>1.15E-3</v>
      </c>
      <c r="O111" s="181">
        <f>ROUND(E111*N111,2)</f>
        <v>0.22</v>
      </c>
      <c r="P111" s="181">
        <v>0</v>
      </c>
      <c r="Q111" s="181">
        <f>ROUND(E111*P111,2)</f>
        <v>0</v>
      </c>
      <c r="R111" s="181"/>
      <c r="S111" s="181" t="s">
        <v>119</v>
      </c>
      <c r="T111" s="182" t="s">
        <v>119</v>
      </c>
      <c r="U111" s="162">
        <v>0.28000000000000003</v>
      </c>
      <c r="V111" s="162">
        <f>ROUND(E111*U111,2)</f>
        <v>52.92</v>
      </c>
      <c r="W111" s="162"/>
      <c r="X111" s="162" t="s">
        <v>120</v>
      </c>
      <c r="Y111" s="152"/>
      <c r="Z111" s="152"/>
      <c r="AA111" s="152"/>
      <c r="AB111" s="152"/>
      <c r="AC111" s="152"/>
      <c r="AD111" s="152"/>
      <c r="AE111" s="152"/>
      <c r="AF111" s="152"/>
      <c r="AG111" s="152" t="s">
        <v>198</v>
      </c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59"/>
      <c r="B112" s="160"/>
      <c r="C112" s="195" t="s">
        <v>237</v>
      </c>
      <c r="D112" s="164"/>
      <c r="E112" s="165">
        <v>105.84</v>
      </c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62"/>
      <c r="Y112" s="152"/>
      <c r="Z112" s="152"/>
      <c r="AA112" s="152"/>
      <c r="AB112" s="152"/>
      <c r="AC112" s="152"/>
      <c r="AD112" s="152"/>
      <c r="AE112" s="152"/>
      <c r="AF112" s="152"/>
      <c r="AG112" s="152" t="s">
        <v>123</v>
      </c>
      <c r="AH112" s="152">
        <v>0</v>
      </c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">
      <c r="A113" s="159"/>
      <c r="B113" s="160"/>
      <c r="C113" s="195" t="s">
        <v>238</v>
      </c>
      <c r="D113" s="164"/>
      <c r="E113" s="165">
        <v>78.22</v>
      </c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2"/>
      <c r="U113" s="162"/>
      <c r="V113" s="162"/>
      <c r="W113" s="162"/>
      <c r="X113" s="162"/>
      <c r="Y113" s="152"/>
      <c r="Z113" s="152"/>
      <c r="AA113" s="152"/>
      <c r="AB113" s="152"/>
      <c r="AC113" s="152"/>
      <c r="AD113" s="152"/>
      <c r="AE113" s="152"/>
      <c r="AF113" s="152"/>
      <c r="AG113" s="152" t="s">
        <v>123</v>
      </c>
      <c r="AH113" s="152">
        <v>0</v>
      </c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59"/>
      <c r="B114" s="160"/>
      <c r="C114" s="195" t="s">
        <v>239</v>
      </c>
      <c r="D114" s="164"/>
      <c r="E114" s="165">
        <v>4.93</v>
      </c>
      <c r="F114" s="162"/>
      <c r="G114" s="162"/>
      <c r="H114" s="162"/>
      <c r="I114" s="162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2"/>
      <c r="U114" s="162"/>
      <c r="V114" s="162"/>
      <c r="W114" s="162"/>
      <c r="X114" s="162"/>
      <c r="Y114" s="152"/>
      <c r="Z114" s="152"/>
      <c r="AA114" s="152"/>
      <c r="AB114" s="152"/>
      <c r="AC114" s="152"/>
      <c r="AD114" s="152"/>
      <c r="AE114" s="152"/>
      <c r="AF114" s="152"/>
      <c r="AG114" s="152" t="s">
        <v>123</v>
      </c>
      <c r="AH114" s="152">
        <v>0</v>
      </c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">
      <c r="A115" s="159">
        <v>35</v>
      </c>
      <c r="B115" s="160" t="s">
        <v>240</v>
      </c>
      <c r="C115" s="198" t="s">
        <v>321</v>
      </c>
      <c r="D115" s="161" t="s">
        <v>0</v>
      </c>
      <c r="E115" s="191"/>
      <c r="F115" s="163"/>
      <c r="G115" s="162">
        <f>ROUND(E115*F115,2)</f>
        <v>0</v>
      </c>
      <c r="H115" s="163"/>
      <c r="I115" s="162">
        <f>ROUND(E115*H115,2)</f>
        <v>0</v>
      </c>
      <c r="J115" s="163"/>
      <c r="K115" s="162">
        <f>ROUND(E115*J115,2)</f>
        <v>0</v>
      </c>
      <c r="L115" s="162">
        <v>21</v>
      </c>
      <c r="M115" s="162">
        <f>G115*(1+L115/100)</f>
        <v>0</v>
      </c>
      <c r="N115" s="162">
        <v>0</v>
      </c>
      <c r="O115" s="162">
        <f>ROUND(E115*N115,2)</f>
        <v>0</v>
      </c>
      <c r="P115" s="162">
        <v>0</v>
      </c>
      <c r="Q115" s="162">
        <f>ROUND(E115*P115,2)</f>
        <v>0</v>
      </c>
      <c r="R115" s="162"/>
      <c r="S115" s="162" t="s">
        <v>119</v>
      </c>
      <c r="T115" s="162" t="s">
        <v>119</v>
      </c>
      <c r="U115" s="162">
        <v>0</v>
      </c>
      <c r="V115" s="162">
        <f>ROUND(E115*U115,2)</f>
        <v>0</v>
      </c>
      <c r="W115" s="162"/>
      <c r="X115" s="162" t="s">
        <v>194</v>
      </c>
      <c r="Y115" s="152"/>
      <c r="Z115" s="152"/>
      <c r="AA115" s="152"/>
      <c r="AB115" s="152"/>
      <c r="AC115" s="152"/>
      <c r="AD115" s="152"/>
      <c r="AE115" s="152"/>
      <c r="AF115" s="152"/>
      <c r="AG115" s="152" t="s">
        <v>220</v>
      </c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x14ac:dyDescent="0.2">
      <c r="A116" s="170" t="s">
        <v>115</v>
      </c>
      <c r="B116" s="171" t="s">
        <v>75</v>
      </c>
      <c r="C116" s="193" t="s">
        <v>76</v>
      </c>
      <c r="D116" s="172"/>
      <c r="E116" s="173"/>
      <c r="F116" s="174"/>
      <c r="G116" s="174">
        <f>SUMIF(AG117:AG121,"&lt;&gt;NOR",G117:G121)</f>
        <v>0</v>
      </c>
      <c r="H116" s="174"/>
      <c r="I116" s="174">
        <f>SUM(I117:I121)</f>
        <v>0</v>
      </c>
      <c r="J116" s="174"/>
      <c r="K116" s="174">
        <f>SUM(K117:K121)</f>
        <v>0</v>
      </c>
      <c r="L116" s="174"/>
      <c r="M116" s="174">
        <f>SUM(M117:M121)</f>
        <v>0</v>
      </c>
      <c r="N116" s="174"/>
      <c r="O116" s="174">
        <f>SUM(O117:O121)</f>
        <v>0.02</v>
      </c>
      <c r="P116" s="174"/>
      <c r="Q116" s="174">
        <f>SUM(Q117:Q121)</f>
        <v>0</v>
      </c>
      <c r="R116" s="174"/>
      <c r="S116" s="174"/>
      <c r="T116" s="175"/>
      <c r="U116" s="169"/>
      <c r="V116" s="169">
        <f>SUM(V117:V121)</f>
        <v>144.9</v>
      </c>
      <c r="W116" s="169"/>
      <c r="X116" s="169"/>
      <c r="AG116" t="s">
        <v>116</v>
      </c>
    </row>
    <row r="117" spans="1:60" ht="22.5" outlineLevel="1" x14ac:dyDescent="0.2">
      <c r="A117" s="184">
        <v>36</v>
      </c>
      <c r="B117" s="185" t="s">
        <v>241</v>
      </c>
      <c r="C117" s="203" t="s">
        <v>300</v>
      </c>
      <c r="D117" s="186" t="s">
        <v>242</v>
      </c>
      <c r="E117" s="187">
        <v>64</v>
      </c>
      <c r="F117" s="188"/>
      <c r="G117" s="189">
        <f>ROUND(E117*F117,2)</f>
        <v>0</v>
      </c>
      <c r="H117" s="188"/>
      <c r="I117" s="189">
        <f>ROUND(E117*H117,2)</f>
        <v>0</v>
      </c>
      <c r="J117" s="188"/>
      <c r="K117" s="189">
        <f>ROUND(E117*J117,2)</f>
        <v>0</v>
      </c>
      <c r="L117" s="189">
        <v>21</v>
      </c>
      <c r="M117" s="189">
        <f>G117*(1+L117/100)</f>
        <v>0</v>
      </c>
      <c r="N117" s="189">
        <v>1.6000000000000001E-4</v>
      </c>
      <c r="O117" s="189">
        <f>ROUND(E117*N117,2)</f>
        <v>0.01</v>
      </c>
      <c r="P117" s="189">
        <v>0</v>
      </c>
      <c r="Q117" s="189">
        <f>ROUND(E117*P117,2)</f>
        <v>0</v>
      </c>
      <c r="R117" s="189"/>
      <c r="S117" s="189" t="s">
        <v>243</v>
      </c>
      <c r="T117" s="190" t="s">
        <v>244</v>
      </c>
      <c r="U117" s="162">
        <v>1.1499999999999999</v>
      </c>
      <c r="V117" s="162">
        <f>ROUND(E117*U117,2)</f>
        <v>73.599999999999994</v>
      </c>
      <c r="W117" s="162"/>
      <c r="X117" s="162" t="s">
        <v>209</v>
      </c>
      <c r="Y117" s="152"/>
      <c r="Z117" s="152"/>
      <c r="AA117" s="152"/>
      <c r="AB117" s="152"/>
      <c r="AC117" s="152"/>
      <c r="AD117" s="152"/>
      <c r="AE117" s="152"/>
      <c r="AF117" s="152"/>
      <c r="AG117" s="152" t="s">
        <v>245</v>
      </c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ht="22.5" outlineLevel="1" x14ac:dyDescent="0.2">
      <c r="A118" s="184">
        <v>37</v>
      </c>
      <c r="B118" s="185" t="s">
        <v>246</v>
      </c>
      <c r="C118" s="203" t="s">
        <v>301</v>
      </c>
      <c r="D118" s="186" t="s">
        <v>242</v>
      </c>
      <c r="E118" s="187">
        <v>44</v>
      </c>
      <c r="F118" s="188"/>
      <c r="G118" s="189">
        <f>ROUND(E118*F118,2)</f>
        <v>0</v>
      </c>
      <c r="H118" s="188"/>
      <c r="I118" s="189">
        <f>ROUND(E118*H118,2)</f>
        <v>0</v>
      </c>
      <c r="J118" s="188"/>
      <c r="K118" s="189">
        <f>ROUND(E118*J118,2)</f>
        <v>0</v>
      </c>
      <c r="L118" s="189">
        <v>21</v>
      </c>
      <c r="M118" s="189">
        <f>G118*(1+L118/100)</f>
        <v>0</v>
      </c>
      <c r="N118" s="189">
        <v>1.6000000000000001E-4</v>
      </c>
      <c r="O118" s="189">
        <f>ROUND(E118*N118,2)</f>
        <v>0.01</v>
      </c>
      <c r="P118" s="189">
        <v>0</v>
      </c>
      <c r="Q118" s="189">
        <f>ROUND(E118*P118,2)</f>
        <v>0</v>
      </c>
      <c r="R118" s="189"/>
      <c r="S118" s="189" t="s">
        <v>243</v>
      </c>
      <c r="T118" s="190" t="s">
        <v>244</v>
      </c>
      <c r="U118" s="162">
        <v>1.1499999999999999</v>
      </c>
      <c r="V118" s="162">
        <f>ROUND(E118*U118,2)</f>
        <v>50.6</v>
      </c>
      <c r="W118" s="162"/>
      <c r="X118" s="162" t="s">
        <v>209</v>
      </c>
      <c r="Y118" s="152"/>
      <c r="Z118" s="152"/>
      <c r="AA118" s="152"/>
      <c r="AB118" s="152"/>
      <c r="AC118" s="152"/>
      <c r="AD118" s="152"/>
      <c r="AE118" s="152"/>
      <c r="AF118" s="152"/>
      <c r="AG118" s="152" t="s">
        <v>245</v>
      </c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ht="22.5" outlineLevel="1" x14ac:dyDescent="0.2">
      <c r="A119" s="184">
        <v>38</v>
      </c>
      <c r="B119" s="185" t="s">
        <v>247</v>
      </c>
      <c r="C119" s="203" t="s">
        <v>302</v>
      </c>
      <c r="D119" s="186" t="s">
        <v>242</v>
      </c>
      <c r="E119" s="187">
        <v>16</v>
      </c>
      <c r="F119" s="188"/>
      <c r="G119" s="189">
        <f>ROUND(E119*F119,2)</f>
        <v>0</v>
      </c>
      <c r="H119" s="188"/>
      <c r="I119" s="189">
        <f>ROUND(E119*H119,2)</f>
        <v>0</v>
      </c>
      <c r="J119" s="188"/>
      <c r="K119" s="189">
        <f>ROUND(E119*J119,2)</f>
        <v>0</v>
      </c>
      <c r="L119" s="189">
        <v>21</v>
      </c>
      <c r="M119" s="189">
        <f>G119*(1+L119/100)</f>
        <v>0</v>
      </c>
      <c r="N119" s="189">
        <v>1.6000000000000001E-4</v>
      </c>
      <c r="O119" s="189">
        <f>ROUND(E119*N119,2)</f>
        <v>0</v>
      </c>
      <c r="P119" s="189">
        <v>0</v>
      </c>
      <c r="Q119" s="189">
        <f>ROUND(E119*P119,2)</f>
        <v>0</v>
      </c>
      <c r="R119" s="189"/>
      <c r="S119" s="189" t="s">
        <v>243</v>
      </c>
      <c r="T119" s="190" t="s">
        <v>244</v>
      </c>
      <c r="U119" s="162">
        <v>1.1499999999999999</v>
      </c>
      <c r="V119" s="162">
        <f>ROUND(E119*U119,2)</f>
        <v>18.399999999999999</v>
      </c>
      <c r="W119" s="162"/>
      <c r="X119" s="162" t="s">
        <v>209</v>
      </c>
      <c r="Y119" s="152"/>
      <c r="Z119" s="152"/>
      <c r="AA119" s="152"/>
      <c r="AB119" s="152"/>
      <c r="AC119" s="152"/>
      <c r="AD119" s="152"/>
      <c r="AE119" s="152"/>
      <c r="AF119" s="152"/>
      <c r="AG119" s="152" t="s">
        <v>245</v>
      </c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ht="22.5" outlineLevel="1" x14ac:dyDescent="0.2">
      <c r="A120" s="176">
        <v>39</v>
      </c>
      <c r="B120" s="177" t="s">
        <v>248</v>
      </c>
      <c r="C120" s="203" t="s">
        <v>303</v>
      </c>
      <c r="D120" s="178" t="s">
        <v>242</v>
      </c>
      <c r="E120" s="179">
        <v>2</v>
      </c>
      <c r="F120" s="180"/>
      <c r="G120" s="181">
        <f>ROUND(E120*F120,2)</f>
        <v>0</v>
      </c>
      <c r="H120" s="180"/>
      <c r="I120" s="181">
        <f>ROUND(E120*H120,2)</f>
        <v>0</v>
      </c>
      <c r="J120" s="180"/>
      <c r="K120" s="181">
        <f>ROUND(E120*J120,2)</f>
        <v>0</v>
      </c>
      <c r="L120" s="181">
        <v>21</v>
      </c>
      <c r="M120" s="181">
        <f>G120*(1+L120/100)</f>
        <v>0</v>
      </c>
      <c r="N120" s="181">
        <v>1.6000000000000001E-4</v>
      </c>
      <c r="O120" s="181">
        <f>ROUND(E120*N120,2)</f>
        <v>0</v>
      </c>
      <c r="P120" s="181">
        <v>0</v>
      </c>
      <c r="Q120" s="181">
        <f>ROUND(E120*P120,2)</f>
        <v>0</v>
      </c>
      <c r="R120" s="181"/>
      <c r="S120" s="181" t="s">
        <v>243</v>
      </c>
      <c r="T120" s="182" t="s">
        <v>244</v>
      </c>
      <c r="U120" s="162">
        <v>1.1499999999999999</v>
      </c>
      <c r="V120" s="162">
        <f>ROUND(E120*U120,2)</f>
        <v>2.2999999999999998</v>
      </c>
      <c r="W120" s="162"/>
      <c r="X120" s="162" t="s">
        <v>209</v>
      </c>
      <c r="Y120" s="152"/>
      <c r="Z120" s="152"/>
      <c r="AA120" s="152"/>
      <c r="AB120" s="152"/>
      <c r="AC120" s="152"/>
      <c r="AD120" s="152"/>
      <c r="AE120" s="152"/>
      <c r="AF120" s="152"/>
      <c r="AG120" s="152" t="s">
        <v>245</v>
      </c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">
      <c r="A121" s="159">
        <v>40</v>
      </c>
      <c r="B121" s="160" t="s">
        <v>249</v>
      </c>
      <c r="C121" s="203" t="s">
        <v>304</v>
      </c>
      <c r="D121" s="161" t="s">
        <v>0</v>
      </c>
      <c r="E121" s="191"/>
      <c r="F121" s="163"/>
      <c r="G121" s="162">
        <f>ROUND(E121*F121,2)</f>
        <v>0</v>
      </c>
      <c r="H121" s="163"/>
      <c r="I121" s="162">
        <f>ROUND(E121*H121,2)</f>
        <v>0</v>
      </c>
      <c r="J121" s="163"/>
      <c r="K121" s="162">
        <f>ROUND(E121*J121,2)</f>
        <v>0</v>
      </c>
      <c r="L121" s="162">
        <v>21</v>
      </c>
      <c r="M121" s="162">
        <f>G121*(1+L121/100)</f>
        <v>0</v>
      </c>
      <c r="N121" s="162">
        <v>0</v>
      </c>
      <c r="O121" s="162">
        <f>ROUND(E121*N121,2)</f>
        <v>0</v>
      </c>
      <c r="P121" s="162">
        <v>0</v>
      </c>
      <c r="Q121" s="162">
        <f>ROUND(E121*P121,2)</f>
        <v>0</v>
      </c>
      <c r="R121" s="162"/>
      <c r="S121" s="162" t="s">
        <v>119</v>
      </c>
      <c r="T121" s="162" t="s">
        <v>119</v>
      </c>
      <c r="U121" s="162">
        <v>0</v>
      </c>
      <c r="V121" s="162">
        <f>ROUND(E121*U121,2)</f>
        <v>0</v>
      </c>
      <c r="W121" s="162"/>
      <c r="X121" s="162" t="s">
        <v>194</v>
      </c>
      <c r="Y121" s="152"/>
      <c r="Z121" s="152"/>
      <c r="AA121" s="152"/>
      <c r="AB121" s="152"/>
      <c r="AC121" s="152"/>
      <c r="AD121" s="152"/>
      <c r="AE121" s="152"/>
      <c r="AF121" s="152"/>
      <c r="AG121" s="152" t="s">
        <v>220</v>
      </c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x14ac:dyDescent="0.2">
      <c r="A122" s="170" t="s">
        <v>115</v>
      </c>
      <c r="B122" s="171" t="s">
        <v>77</v>
      </c>
      <c r="C122" s="193" t="s">
        <v>78</v>
      </c>
      <c r="D122" s="172"/>
      <c r="E122" s="173"/>
      <c r="F122" s="174"/>
      <c r="G122" s="174">
        <f>SUMIF(AG123:AG134,"&lt;&gt;NOR",G123:G134)</f>
        <v>0</v>
      </c>
      <c r="H122" s="174"/>
      <c r="I122" s="174">
        <f>SUM(I123:I134)</f>
        <v>0</v>
      </c>
      <c r="J122" s="174"/>
      <c r="K122" s="174">
        <f>SUM(K123:K134)</f>
        <v>0</v>
      </c>
      <c r="L122" s="174"/>
      <c r="M122" s="174">
        <f>SUM(M123:M134)</f>
        <v>0</v>
      </c>
      <c r="N122" s="174"/>
      <c r="O122" s="174">
        <f>SUM(O123:O134)</f>
        <v>0</v>
      </c>
      <c r="P122" s="174"/>
      <c r="Q122" s="174">
        <f>SUM(Q123:Q134)</f>
        <v>0</v>
      </c>
      <c r="R122" s="174"/>
      <c r="S122" s="174"/>
      <c r="T122" s="175"/>
      <c r="U122" s="169"/>
      <c r="V122" s="169">
        <f>SUM(V123:V134)</f>
        <v>0</v>
      </c>
      <c r="W122" s="169"/>
      <c r="X122" s="169"/>
      <c r="AG122" t="s">
        <v>116</v>
      </c>
    </row>
    <row r="123" spans="1:60" ht="22.5" outlineLevel="1" x14ac:dyDescent="0.2">
      <c r="A123" s="184">
        <v>41</v>
      </c>
      <c r="B123" s="185" t="s">
        <v>250</v>
      </c>
      <c r="C123" s="204" t="s">
        <v>305</v>
      </c>
      <c r="D123" s="186"/>
      <c r="E123" s="187">
        <v>0</v>
      </c>
      <c r="F123" s="188"/>
      <c r="G123" s="189">
        <f t="shared" ref="G123:G134" si="7">ROUND(E123*F123,2)</f>
        <v>0</v>
      </c>
      <c r="H123" s="188"/>
      <c r="I123" s="189">
        <f t="shared" ref="I123:I134" si="8">ROUND(E123*H123,2)</f>
        <v>0</v>
      </c>
      <c r="J123" s="188"/>
      <c r="K123" s="189">
        <f t="shared" ref="K123:K134" si="9">ROUND(E123*J123,2)</f>
        <v>0</v>
      </c>
      <c r="L123" s="189">
        <v>21</v>
      </c>
      <c r="M123" s="189">
        <f t="shared" ref="M123:M134" si="10">G123*(1+L123/100)</f>
        <v>0</v>
      </c>
      <c r="N123" s="189">
        <v>0</v>
      </c>
      <c r="O123" s="189">
        <f t="shared" ref="O123:O134" si="11">ROUND(E123*N123,2)</f>
        <v>0</v>
      </c>
      <c r="P123" s="189">
        <v>0</v>
      </c>
      <c r="Q123" s="189">
        <f t="shared" ref="Q123:Q134" si="12">ROUND(E123*P123,2)</f>
        <v>0</v>
      </c>
      <c r="R123" s="189"/>
      <c r="S123" s="189" t="s">
        <v>243</v>
      </c>
      <c r="T123" s="190" t="s">
        <v>244</v>
      </c>
      <c r="U123" s="162">
        <v>0</v>
      </c>
      <c r="V123" s="162">
        <f t="shared" ref="V123:V134" si="13">ROUND(E123*U123,2)</f>
        <v>0</v>
      </c>
      <c r="W123" s="162"/>
      <c r="X123" s="162" t="s">
        <v>120</v>
      </c>
      <c r="Y123" s="152"/>
      <c r="Z123" s="152"/>
      <c r="AA123" s="152"/>
      <c r="AB123" s="152"/>
      <c r="AC123" s="152"/>
      <c r="AD123" s="152"/>
      <c r="AE123" s="152"/>
      <c r="AF123" s="152"/>
      <c r="AG123" s="152" t="s">
        <v>121</v>
      </c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ht="22.5" outlineLevel="1" x14ac:dyDescent="0.2">
      <c r="A124" s="184">
        <v>42</v>
      </c>
      <c r="B124" s="185" t="s">
        <v>251</v>
      </c>
      <c r="C124" s="204" t="s">
        <v>306</v>
      </c>
      <c r="D124" s="186" t="s">
        <v>242</v>
      </c>
      <c r="E124" s="187">
        <v>9</v>
      </c>
      <c r="F124" s="188"/>
      <c r="G124" s="189">
        <f t="shared" si="7"/>
        <v>0</v>
      </c>
      <c r="H124" s="188"/>
      <c r="I124" s="189">
        <f t="shared" si="8"/>
        <v>0</v>
      </c>
      <c r="J124" s="188"/>
      <c r="K124" s="189">
        <f t="shared" si="9"/>
        <v>0</v>
      </c>
      <c r="L124" s="189">
        <v>21</v>
      </c>
      <c r="M124" s="189">
        <f t="shared" si="10"/>
        <v>0</v>
      </c>
      <c r="N124" s="189">
        <v>0</v>
      </c>
      <c r="O124" s="189">
        <f t="shared" si="11"/>
        <v>0</v>
      </c>
      <c r="P124" s="189">
        <v>0</v>
      </c>
      <c r="Q124" s="189">
        <f t="shared" si="12"/>
        <v>0</v>
      </c>
      <c r="R124" s="189"/>
      <c r="S124" s="189" t="s">
        <v>243</v>
      </c>
      <c r="T124" s="190" t="s">
        <v>244</v>
      </c>
      <c r="U124" s="162">
        <v>0</v>
      </c>
      <c r="V124" s="162">
        <f t="shared" si="13"/>
        <v>0</v>
      </c>
      <c r="W124" s="162"/>
      <c r="X124" s="162" t="s">
        <v>120</v>
      </c>
      <c r="Y124" s="152"/>
      <c r="Z124" s="152"/>
      <c r="AA124" s="152"/>
      <c r="AB124" s="152"/>
      <c r="AC124" s="152"/>
      <c r="AD124" s="152"/>
      <c r="AE124" s="152"/>
      <c r="AF124" s="152"/>
      <c r="AG124" s="152" t="s">
        <v>121</v>
      </c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ht="33.75" outlineLevel="1" x14ac:dyDescent="0.2">
      <c r="A125" s="184">
        <v>43</v>
      </c>
      <c r="B125" s="185" t="s">
        <v>252</v>
      </c>
      <c r="C125" s="204" t="s">
        <v>307</v>
      </c>
      <c r="D125" s="186" t="s">
        <v>242</v>
      </c>
      <c r="E125" s="187">
        <v>36</v>
      </c>
      <c r="F125" s="188"/>
      <c r="G125" s="189">
        <f t="shared" si="7"/>
        <v>0</v>
      </c>
      <c r="H125" s="188"/>
      <c r="I125" s="189">
        <f t="shared" si="8"/>
        <v>0</v>
      </c>
      <c r="J125" s="188"/>
      <c r="K125" s="189">
        <f t="shared" si="9"/>
        <v>0</v>
      </c>
      <c r="L125" s="189">
        <v>21</v>
      </c>
      <c r="M125" s="189">
        <f t="shared" si="10"/>
        <v>0</v>
      </c>
      <c r="N125" s="189">
        <v>0</v>
      </c>
      <c r="O125" s="189">
        <f t="shared" si="11"/>
        <v>0</v>
      </c>
      <c r="P125" s="189">
        <v>0</v>
      </c>
      <c r="Q125" s="189">
        <f t="shared" si="12"/>
        <v>0</v>
      </c>
      <c r="R125" s="189"/>
      <c r="S125" s="189" t="s">
        <v>243</v>
      </c>
      <c r="T125" s="190" t="s">
        <v>244</v>
      </c>
      <c r="U125" s="162">
        <v>0</v>
      </c>
      <c r="V125" s="162">
        <f t="shared" si="13"/>
        <v>0</v>
      </c>
      <c r="W125" s="162"/>
      <c r="X125" s="162" t="s">
        <v>120</v>
      </c>
      <c r="Y125" s="152"/>
      <c r="Z125" s="152"/>
      <c r="AA125" s="152"/>
      <c r="AB125" s="152"/>
      <c r="AC125" s="152"/>
      <c r="AD125" s="152"/>
      <c r="AE125" s="152"/>
      <c r="AF125" s="152"/>
      <c r="AG125" s="152" t="s">
        <v>121</v>
      </c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ht="33.75" outlineLevel="1" x14ac:dyDescent="0.2">
      <c r="A126" s="184">
        <v>44</v>
      </c>
      <c r="B126" s="185" t="s">
        <v>253</v>
      </c>
      <c r="C126" s="204" t="s">
        <v>308</v>
      </c>
      <c r="D126" s="186" t="s">
        <v>242</v>
      </c>
      <c r="E126" s="187">
        <v>18</v>
      </c>
      <c r="F126" s="188"/>
      <c r="G126" s="189">
        <f t="shared" si="7"/>
        <v>0</v>
      </c>
      <c r="H126" s="188"/>
      <c r="I126" s="189">
        <f t="shared" si="8"/>
        <v>0</v>
      </c>
      <c r="J126" s="188"/>
      <c r="K126" s="189">
        <f t="shared" si="9"/>
        <v>0</v>
      </c>
      <c r="L126" s="189">
        <v>21</v>
      </c>
      <c r="M126" s="189">
        <f t="shared" si="10"/>
        <v>0</v>
      </c>
      <c r="N126" s="189">
        <v>0</v>
      </c>
      <c r="O126" s="189">
        <f t="shared" si="11"/>
        <v>0</v>
      </c>
      <c r="P126" s="189">
        <v>0</v>
      </c>
      <c r="Q126" s="189">
        <f t="shared" si="12"/>
        <v>0</v>
      </c>
      <c r="R126" s="189"/>
      <c r="S126" s="189" t="s">
        <v>243</v>
      </c>
      <c r="T126" s="190" t="s">
        <v>244</v>
      </c>
      <c r="U126" s="162">
        <v>0</v>
      </c>
      <c r="V126" s="162">
        <f t="shared" si="13"/>
        <v>0</v>
      </c>
      <c r="W126" s="162"/>
      <c r="X126" s="162" t="s">
        <v>120</v>
      </c>
      <c r="Y126" s="152"/>
      <c r="Z126" s="152"/>
      <c r="AA126" s="152"/>
      <c r="AB126" s="152"/>
      <c r="AC126" s="152"/>
      <c r="AD126" s="152"/>
      <c r="AE126" s="152"/>
      <c r="AF126" s="152"/>
      <c r="AG126" s="152" t="s">
        <v>121</v>
      </c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ht="22.5" outlineLevel="1" x14ac:dyDescent="0.2">
      <c r="A127" s="184">
        <v>45</v>
      </c>
      <c r="B127" s="185" t="s">
        <v>254</v>
      </c>
      <c r="C127" s="204" t="s">
        <v>309</v>
      </c>
      <c r="D127" s="186" t="s">
        <v>242</v>
      </c>
      <c r="E127" s="187">
        <v>9</v>
      </c>
      <c r="F127" s="188"/>
      <c r="G127" s="189">
        <f t="shared" si="7"/>
        <v>0</v>
      </c>
      <c r="H127" s="188"/>
      <c r="I127" s="189">
        <f t="shared" si="8"/>
        <v>0</v>
      </c>
      <c r="J127" s="188"/>
      <c r="K127" s="189">
        <f t="shared" si="9"/>
        <v>0</v>
      </c>
      <c r="L127" s="189">
        <v>21</v>
      </c>
      <c r="M127" s="189">
        <f t="shared" si="10"/>
        <v>0</v>
      </c>
      <c r="N127" s="189">
        <v>0</v>
      </c>
      <c r="O127" s="189">
        <f t="shared" si="11"/>
        <v>0</v>
      </c>
      <c r="P127" s="189">
        <v>0</v>
      </c>
      <c r="Q127" s="189">
        <f t="shared" si="12"/>
        <v>0</v>
      </c>
      <c r="R127" s="189"/>
      <c r="S127" s="189" t="s">
        <v>243</v>
      </c>
      <c r="T127" s="190" t="s">
        <v>244</v>
      </c>
      <c r="U127" s="162">
        <v>0</v>
      </c>
      <c r="V127" s="162">
        <f t="shared" si="13"/>
        <v>0</v>
      </c>
      <c r="W127" s="162"/>
      <c r="X127" s="162" t="s">
        <v>120</v>
      </c>
      <c r="Y127" s="152"/>
      <c r="Z127" s="152"/>
      <c r="AA127" s="152"/>
      <c r="AB127" s="152"/>
      <c r="AC127" s="152"/>
      <c r="AD127" s="152"/>
      <c r="AE127" s="152"/>
      <c r="AF127" s="152"/>
      <c r="AG127" s="152" t="s">
        <v>121</v>
      </c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ht="22.5" outlineLevel="1" x14ac:dyDescent="0.2">
      <c r="A128" s="184">
        <v>46</v>
      </c>
      <c r="B128" s="185" t="s">
        <v>255</v>
      </c>
      <c r="C128" s="204" t="s">
        <v>310</v>
      </c>
      <c r="D128" s="186" t="s">
        <v>242</v>
      </c>
      <c r="E128" s="187">
        <v>46</v>
      </c>
      <c r="F128" s="188"/>
      <c r="G128" s="189">
        <f t="shared" si="7"/>
        <v>0</v>
      </c>
      <c r="H128" s="188"/>
      <c r="I128" s="189">
        <f t="shared" si="8"/>
        <v>0</v>
      </c>
      <c r="J128" s="188"/>
      <c r="K128" s="189">
        <f t="shared" si="9"/>
        <v>0</v>
      </c>
      <c r="L128" s="189">
        <v>21</v>
      </c>
      <c r="M128" s="189">
        <f t="shared" si="10"/>
        <v>0</v>
      </c>
      <c r="N128" s="189">
        <v>0</v>
      </c>
      <c r="O128" s="189">
        <f t="shared" si="11"/>
        <v>0</v>
      </c>
      <c r="P128" s="189">
        <v>0</v>
      </c>
      <c r="Q128" s="189">
        <f t="shared" si="12"/>
        <v>0</v>
      </c>
      <c r="R128" s="189"/>
      <c r="S128" s="189" t="s">
        <v>243</v>
      </c>
      <c r="T128" s="190" t="s">
        <v>244</v>
      </c>
      <c r="U128" s="162">
        <v>0</v>
      </c>
      <c r="V128" s="162">
        <f t="shared" si="13"/>
        <v>0</v>
      </c>
      <c r="W128" s="162"/>
      <c r="X128" s="162" t="s">
        <v>120</v>
      </c>
      <c r="Y128" s="152"/>
      <c r="Z128" s="152"/>
      <c r="AA128" s="152"/>
      <c r="AB128" s="152"/>
      <c r="AC128" s="152"/>
      <c r="AD128" s="152"/>
      <c r="AE128" s="152"/>
      <c r="AF128" s="152"/>
      <c r="AG128" s="152" t="s">
        <v>121</v>
      </c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ht="22.5" outlineLevel="1" x14ac:dyDescent="0.2">
      <c r="A129" s="184">
        <v>47</v>
      </c>
      <c r="B129" s="185" t="s">
        <v>256</v>
      </c>
      <c r="C129" s="204" t="s">
        <v>311</v>
      </c>
      <c r="D129" s="186" t="s">
        <v>242</v>
      </c>
      <c r="E129" s="187">
        <v>12</v>
      </c>
      <c r="F129" s="188"/>
      <c r="G129" s="189">
        <f t="shared" si="7"/>
        <v>0</v>
      </c>
      <c r="H129" s="188"/>
      <c r="I129" s="189">
        <f t="shared" si="8"/>
        <v>0</v>
      </c>
      <c r="J129" s="188"/>
      <c r="K129" s="189">
        <f t="shared" si="9"/>
        <v>0</v>
      </c>
      <c r="L129" s="189">
        <v>21</v>
      </c>
      <c r="M129" s="189">
        <f t="shared" si="10"/>
        <v>0</v>
      </c>
      <c r="N129" s="189">
        <v>0</v>
      </c>
      <c r="O129" s="189">
        <f t="shared" si="11"/>
        <v>0</v>
      </c>
      <c r="P129" s="189">
        <v>0</v>
      </c>
      <c r="Q129" s="189">
        <f t="shared" si="12"/>
        <v>0</v>
      </c>
      <c r="R129" s="189"/>
      <c r="S129" s="189" t="s">
        <v>243</v>
      </c>
      <c r="T129" s="190" t="s">
        <v>244</v>
      </c>
      <c r="U129" s="162">
        <v>0</v>
      </c>
      <c r="V129" s="162">
        <f t="shared" si="13"/>
        <v>0</v>
      </c>
      <c r="W129" s="162"/>
      <c r="X129" s="162" t="s">
        <v>120</v>
      </c>
      <c r="Y129" s="152"/>
      <c r="Z129" s="152"/>
      <c r="AA129" s="152"/>
      <c r="AB129" s="152"/>
      <c r="AC129" s="152"/>
      <c r="AD129" s="152"/>
      <c r="AE129" s="152"/>
      <c r="AF129" s="152"/>
      <c r="AG129" s="152" t="s">
        <v>121</v>
      </c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ht="33.75" outlineLevel="1" x14ac:dyDescent="0.2">
      <c r="A130" s="184">
        <v>48</v>
      </c>
      <c r="B130" s="185" t="s">
        <v>257</v>
      </c>
      <c r="C130" s="204" t="s">
        <v>312</v>
      </c>
      <c r="D130" s="186" t="s">
        <v>242</v>
      </c>
      <c r="E130" s="187">
        <v>3</v>
      </c>
      <c r="F130" s="188"/>
      <c r="G130" s="189">
        <f t="shared" si="7"/>
        <v>0</v>
      </c>
      <c r="H130" s="188"/>
      <c r="I130" s="189">
        <f t="shared" si="8"/>
        <v>0</v>
      </c>
      <c r="J130" s="188"/>
      <c r="K130" s="189">
        <f t="shared" si="9"/>
        <v>0</v>
      </c>
      <c r="L130" s="189">
        <v>21</v>
      </c>
      <c r="M130" s="189">
        <f t="shared" si="10"/>
        <v>0</v>
      </c>
      <c r="N130" s="189">
        <v>0</v>
      </c>
      <c r="O130" s="189">
        <f t="shared" si="11"/>
        <v>0</v>
      </c>
      <c r="P130" s="189">
        <v>0</v>
      </c>
      <c r="Q130" s="189">
        <f t="shared" si="12"/>
        <v>0</v>
      </c>
      <c r="R130" s="189"/>
      <c r="S130" s="189" t="s">
        <v>243</v>
      </c>
      <c r="T130" s="190" t="s">
        <v>244</v>
      </c>
      <c r="U130" s="162">
        <v>0</v>
      </c>
      <c r="V130" s="162">
        <f t="shared" si="13"/>
        <v>0</v>
      </c>
      <c r="W130" s="162"/>
      <c r="X130" s="162" t="s">
        <v>120</v>
      </c>
      <c r="Y130" s="152"/>
      <c r="Z130" s="152"/>
      <c r="AA130" s="152"/>
      <c r="AB130" s="152"/>
      <c r="AC130" s="152"/>
      <c r="AD130" s="152"/>
      <c r="AE130" s="152"/>
      <c r="AF130" s="152"/>
      <c r="AG130" s="152" t="s">
        <v>121</v>
      </c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ht="33.75" outlineLevel="1" x14ac:dyDescent="0.2">
      <c r="A131" s="184">
        <v>49</v>
      </c>
      <c r="B131" s="185" t="s">
        <v>258</v>
      </c>
      <c r="C131" s="204" t="s">
        <v>313</v>
      </c>
      <c r="D131" s="186" t="s">
        <v>242</v>
      </c>
      <c r="E131" s="187">
        <v>1</v>
      </c>
      <c r="F131" s="188"/>
      <c r="G131" s="189">
        <f t="shared" si="7"/>
        <v>0</v>
      </c>
      <c r="H131" s="188"/>
      <c r="I131" s="189">
        <f t="shared" si="8"/>
        <v>0</v>
      </c>
      <c r="J131" s="188"/>
      <c r="K131" s="189">
        <f t="shared" si="9"/>
        <v>0</v>
      </c>
      <c r="L131" s="189">
        <v>21</v>
      </c>
      <c r="M131" s="189">
        <f t="shared" si="10"/>
        <v>0</v>
      </c>
      <c r="N131" s="189">
        <v>0</v>
      </c>
      <c r="O131" s="189">
        <f t="shared" si="11"/>
        <v>0</v>
      </c>
      <c r="P131" s="189">
        <v>0</v>
      </c>
      <c r="Q131" s="189">
        <f t="shared" si="12"/>
        <v>0</v>
      </c>
      <c r="R131" s="189"/>
      <c r="S131" s="189" t="s">
        <v>243</v>
      </c>
      <c r="T131" s="190" t="s">
        <v>244</v>
      </c>
      <c r="U131" s="162">
        <v>0</v>
      </c>
      <c r="V131" s="162">
        <f t="shared" si="13"/>
        <v>0</v>
      </c>
      <c r="W131" s="162"/>
      <c r="X131" s="162" t="s">
        <v>120</v>
      </c>
      <c r="Y131" s="152"/>
      <c r="Z131" s="152"/>
      <c r="AA131" s="152"/>
      <c r="AB131" s="152"/>
      <c r="AC131" s="152"/>
      <c r="AD131" s="152"/>
      <c r="AE131" s="152"/>
      <c r="AF131" s="152"/>
      <c r="AG131" s="152" t="s">
        <v>121</v>
      </c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ht="33.75" outlineLevel="1" x14ac:dyDescent="0.2">
      <c r="A132" s="184">
        <v>50</v>
      </c>
      <c r="B132" s="185" t="s">
        <v>259</v>
      </c>
      <c r="C132" s="204" t="s">
        <v>314</v>
      </c>
      <c r="D132" s="186" t="s">
        <v>242</v>
      </c>
      <c r="E132" s="187">
        <v>1</v>
      </c>
      <c r="F132" s="188"/>
      <c r="G132" s="189">
        <f t="shared" si="7"/>
        <v>0</v>
      </c>
      <c r="H132" s="188"/>
      <c r="I132" s="189">
        <f t="shared" si="8"/>
        <v>0</v>
      </c>
      <c r="J132" s="188"/>
      <c r="K132" s="189">
        <f t="shared" si="9"/>
        <v>0</v>
      </c>
      <c r="L132" s="189">
        <v>21</v>
      </c>
      <c r="M132" s="189">
        <f t="shared" si="10"/>
        <v>0</v>
      </c>
      <c r="N132" s="189">
        <v>0</v>
      </c>
      <c r="O132" s="189">
        <f t="shared" si="11"/>
        <v>0</v>
      </c>
      <c r="P132" s="189">
        <v>0</v>
      </c>
      <c r="Q132" s="189">
        <f t="shared" si="12"/>
        <v>0</v>
      </c>
      <c r="R132" s="189"/>
      <c r="S132" s="189" t="s">
        <v>243</v>
      </c>
      <c r="T132" s="190" t="s">
        <v>244</v>
      </c>
      <c r="U132" s="162">
        <v>0</v>
      </c>
      <c r="V132" s="162">
        <f t="shared" si="13"/>
        <v>0</v>
      </c>
      <c r="W132" s="162"/>
      <c r="X132" s="162" t="s">
        <v>120</v>
      </c>
      <c r="Y132" s="152"/>
      <c r="Z132" s="152"/>
      <c r="AA132" s="152"/>
      <c r="AB132" s="152"/>
      <c r="AC132" s="152"/>
      <c r="AD132" s="152"/>
      <c r="AE132" s="152"/>
      <c r="AF132" s="152"/>
      <c r="AG132" s="152" t="s">
        <v>121</v>
      </c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ht="22.5" outlineLevel="1" x14ac:dyDescent="0.2">
      <c r="A133" s="176">
        <v>51</v>
      </c>
      <c r="B133" s="177" t="s">
        <v>260</v>
      </c>
      <c r="C133" s="204" t="s">
        <v>315</v>
      </c>
      <c r="D133" s="178" t="s">
        <v>242</v>
      </c>
      <c r="E133" s="179">
        <v>1</v>
      </c>
      <c r="F133" s="180"/>
      <c r="G133" s="181">
        <f t="shared" si="7"/>
        <v>0</v>
      </c>
      <c r="H133" s="180"/>
      <c r="I133" s="181">
        <f t="shared" si="8"/>
        <v>0</v>
      </c>
      <c r="J133" s="180"/>
      <c r="K133" s="181">
        <f t="shared" si="9"/>
        <v>0</v>
      </c>
      <c r="L133" s="181">
        <v>21</v>
      </c>
      <c r="M133" s="181">
        <f t="shared" si="10"/>
        <v>0</v>
      </c>
      <c r="N133" s="181">
        <v>0</v>
      </c>
      <c r="O133" s="181">
        <f t="shared" si="11"/>
        <v>0</v>
      </c>
      <c r="P133" s="181">
        <v>0</v>
      </c>
      <c r="Q133" s="181">
        <f t="shared" si="12"/>
        <v>0</v>
      </c>
      <c r="R133" s="181"/>
      <c r="S133" s="181" t="s">
        <v>243</v>
      </c>
      <c r="T133" s="182" t="s">
        <v>244</v>
      </c>
      <c r="U133" s="162">
        <v>0</v>
      </c>
      <c r="V133" s="162">
        <f t="shared" si="13"/>
        <v>0</v>
      </c>
      <c r="W133" s="162"/>
      <c r="X133" s="162" t="s">
        <v>120</v>
      </c>
      <c r="Y133" s="152"/>
      <c r="Z133" s="152"/>
      <c r="AA133" s="152"/>
      <c r="AB133" s="152"/>
      <c r="AC133" s="152"/>
      <c r="AD133" s="152"/>
      <c r="AE133" s="152"/>
      <c r="AF133" s="152"/>
      <c r="AG133" s="152" t="s">
        <v>121</v>
      </c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">
      <c r="A134" s="159">
        <v>52</v>
      </c>
      <c r="B134" s="160" t="s">
        <v>249</v>
      </c>
      <c r="C134" s="205" t="s">
        <v>304</v>
      </c>
      <c r="D134" s="161" t="s">
        <v>0</v>
      </c>
      <c r="E134" s="191"/>
      <c r="F134" s="163"/>
      <c r="G134" s="162">
        <f t="shared" si="7"/>
        <v>0</v>
      </c>
      <c r="H134" s="163"/>
      <c r="I134" s="162">
        <f t="shared" si="8"/>
        <v>0</v>
      </c>
      <c r="J134" s="163"/>
      <c r="K134" s="162">
        <f t="shared" si="9"/>
        <v>0</v>
      </c>
      <c r="L134" s="162">
        <v>21</v>
      </c>
      <c r="M134" s="162">
        <f t="shared" si="10"/>
        <v>0</v>
      </c>
      <c r="N134" s="162">
        <v>0</v>
      </c>
      <c r="O134" s="162">
        <f t="shared" si="11"/>
        <v>0</v>
      </c>
      <c r="P134" s="162">
        <v>0</v>
      </c>
      <c r="Q134" s="162">
        <f t="shared" si="12"/>
        <v>0</v>
      </c>
      <c r="R134" s="162"/>
      <c r="S134" s="162" t="s">
        <v>119</v>
      </c>
      <c r="T134" s="162" t="s">
        <v>119</v>
      </c>
      <c r="U134" s="162">
        <v>0</v>
      </c>
      <c r="V134" s="162">
        <f t="shared" si="13"/>
        <v>0</v>
      </c>
      <c r="W134" s="162"/>
      <c r="X134" s="162" t="s">
        <v>194</v>
      </c>
      <c r="Y134" s="152"/>
      <c r="Z134" s="152"/>
      <c r="AA134" s="152"/>
      <c r="AB134" s="152"/>
      <c r="AC134" s="152"/>
      <c r="AD134" s="152"/>
      <c r="AE134" s="152"/>
      <c r="AF134" s="152"/>
      <c r="AG134" s="152" t="s">
        <v>220</v>
      </c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x14ac:dyDescent="0.2">
      <c r="A135" s="170" t="s">
        <v>115</v>
      </c>
      <c r="B135" s="171" t="s">
        <v>79</v>
      </c>
      <c r="C135" s="193" t="s">
        <v>80</v>
      </c>
      <c r="D135" s="172"/>
      <c r="E135" s="173"/>
      <c r="F135" s="174"/>
      <c r="G135" s="174">
        <f>SUMIF(AG136:AG141,"&lt;&gt;NOR",G136:G141)</f>
        <v>0</v>
      </c>
      <c r="H135" s="174"/>
      <c r="I135" s="174">
        <f>SUM(I136:I141)</f>
        <v>0</v>
      </c>
      <c r="J135" s="174"/>
      <c r="K135" s="174">
        <f>SUM(K136:K141)</f>
        <v>0</v>
      </c>
      <c r="L135" s="174"/>
      <c r="M135" s="174">
        <f>SUM(M136:M141)</f>
        <v>0</v>
      </c>
      <c r="N135" s="174"/>
      <c r="O135" s="174">
        <f>SUM(O136:O141)</f>
        <v>0</v>
      </c>
      <c r="P135" s="174"/>
      <c r="Q135" s="174">
        <f>SUM(Q136:Q141)</f>
        <v>0</v>
      </c>
      <c r="R135" s="174"/>
      <c r="S135" s="174"/>
      <c r="T135" s="175"/>
      <c r="U135" s="169"/>
      <c r="V135" s="169">
        <f>SUM(V136:V141)</f>
        <v>0</v>
      </c>
      <c r="W135" s="169"/>
      <c r="X135" s="169"/>
      <c r="AG135" t="s">
        <v>116</v>
      </c>
    </row>
    <row r="136" spans="1:60" ht="22.5" outlineLevel="1" x14ac:dyDescent="0.2">
      <c r="A136" s="184">
        <v>53</v>
      </c>
      <c r="B136" s="185" t="s">
        <v>75</v>
      </c>
      <c r="C136" s="207" t="s">
        <v>316</v>
      </c>
      <c r="D136" s="186" t="s">
        <v>261</v>
      </c>
      <c r="E136" s="187">
        <v>0</v>
      </c>
      <c r="F136" s="188"/>
      <c r="G136" s="189">
        <f>ROUND(E136*F136,2)</f>
        <v>0</v>
      </c>
      <c r="H136" s="188"/>
      <c r="I136" s="189">
        <f>ROUND(E136*H136,2)</f>
        <v>0</v>
      </c>
      <c r="J136" s="188"/>
      <c r="K136" s="189">
        <f>ROUND(E136*J136,2)</f>
        <v>0</v>
      </c>
      <c r="L136" s="189">
        <v>21</v>
      </c>
      <c r="M136" s="189">
        <f>G136*(1+L136/100)</f>
        <v>0</v>
      </c>
      <c r="N136" s="189">
        <v>0</v>
      </c>
      <c r="O136" s="189">
        <f>ROUND(E136*N136,2)</f>
        <v>0</v>
      </c>
      <c r="P136" s="189">
        <v>0</v>
      </c>
      <c r="Q136" s="189">
        <f>ROUND(E136*P136,2)</f>
        <v>0</v>
      </c>
      <c r="R136" s="189"/>
      <c r="S136" s="189" t="s">
        <v>243</v>
      </c>
      <c r="T136" s="190" t="s">
        <v>244</v>
      </c>
      <c r="U136" s="162">
        <v>0</v>
      </c>
      <c r="V136" s="162">
        <f>ROUND(E136*U136,2)</f>
        <v>0</v>
      </c>
      <c r="W136" s="162"/>
      <c r="X136" s="162" t="s">
        <v>120</v>
      </c>
      <c r="Y136" s="152"/>
      <c r="Z136" s="152"/>
      <c r="AA136" s="152"/>
      <c r="AB136" s="152"/>
      <c r="AC136" s="152"/>
      <c r="AD136" s="152"/>
      <c r="AE136" s="152"/>
      <c r="AF136" s="152"/>
      <c r="AG136" s="152" t="s">
        <v>121</v>
      </c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ht="22.5" outlineLevel="1" x14ac:dyDescent="0.2">
      <c r="A137" s="176">
        <v>54</v>
      </c>
      <c r="B137" s="177" t="s">
        <v>262</v>
      </c>
      <c r="C137" s="206" t="s">
        <v>317</v>
      </c>
      <c r="D137" s="178" t="s">
        <v>118</v>
      </c>
      <c r="E137" s="179">
        <v>10.199999999999999</v>
      </c>
      <c r="F137" s="180"/>
      <c r="G137" s="181">
        <f>ROUND(E137*F137,2)</f>
        <v>0</v>
      </c>
      <c r="H137" s="180"/>
      <c r="I137" s="181">
        <f>ROUND(E137*H137,2)</f>
        <v>0</v>
      </c>
      <c r="J137" s="180"/>
      <c r="K137" s="181">
        <f>ROUND(E137*J137,2)</f>
        <v>0</v>
      </c>
      <c r="L137" s="181">
        <v>21</v>
      </c>
      <c r="M137" s="181">
        <f>G137*(1+L137/100)</f>
        <v>0</v>
      </c>
      <c r="N137" s="181">
        <v>0</v>
      </c>
      <c r="O137" s="181">
        <f>ROUND(E137*N137,2)</f>
        <v>0</v>
      </c>
      <c r="P137" s="181">
        <v>0</v>
      </c>
      <c r="Q137" s="181">
        <f>ROUND(E137*P137,2)</f>
        <v>0</v>
      </c>
      <c r="R137" s="181"/>
      <c r="S137" s="181" t="s">
        <v>243</v>
      </c>
      <c r="T137" s="182" t="s">
        <v>244</v>
      </c>
      <c r="U137" s="162">
        <v>0</v>
      </c>
      <c r="V137" s="162">
        <f>ROUND(E137*U137,2)</f>
        <v>0</v>
      </c>
      <c r="W137" s="162"/>
      <c r="X137" s="162" t="s">
        <v>120</v>
      </c>
      <c r="Y137" s="152"/>
      <c r="Z137" s="152"/>
      <c r="AA137" s="152"/>
      <c r="AB137" s="152"/>
      <c r="AC137" s="152"/>
      <c r="AD137" s="152"/>
      <c r="AE137" s="152"/>
      <c r="AF137" s="152"/>
      <c r="AG137" s="152" t="s">
        <v>121</v>
      </c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">
      <c r="A138" s="159"/>
      <c r="B138" s="160"/>
      <c r="C138" s="195" t="s">
        <v>263</v>
      </c>
      <c r="D138" s="164"/>
      <c r="E138" s="165">
        <v>10.199999999999999</v>
      </c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  <c r="P138" s="162"/>
      <c r="Q138" s="162"/>
      <c r="R138" s="162"/>
      <c r="S138" s="162"/>
      <c r="T138" s="162"/>
      <c r="U138" s="162"/>
      <c r="V138" s="162"/>
      <c r="W138" s="162"/>
      <c r="X138" s="162"/>
      <c r="Y138" s="152"/>
      <c r="Z138" s="152"/>
      <c r="AA138" s="152"/>
      <c r="AB138" s="152"/>
      <c r="AC138" s="152"/>
      <c r="AD138" s="152"/>
      <c r="AE138" s="152"/>
      <c r="AF138" s="152"/>
      <c r="AG138" s="152" t="s">
        <v>123</v>
      </c>
      <c r="AH138" s="152">
        <v>0</v>
      </c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">
      <c r="A139" s="184">
        <v>55</v>
      </c>
      <c r="B139" s="185" t="s">
        <v>264</v>
      </c>
      <c r="C139" s="208" t="s">
        <v>318</v>
      </c>
      <c r="D139" s="186" t="s">
        <v>242</v>
      </c>
      <c r="E139" s="187">
        <v>1</v>
      </c>
      <c r="F139" s="188"/>
      <c r="G139" s="189">
        <f>ROUND(E139*F139,2)</f>
        <v>0</v>
      </c>
      <c r="H139" s="188"/>
      <c r="I139" s="189">
        <f>ROUND(E139*H139,2)</f>
        <v>0</v>
      </c>
      <c r="J139" s="188"/>
      <c r="K139" s="189">
        <f>ROUND(E139*J139,2)</f>
        <v>0</v>
      </c>
      <c r="L139" s="189">
        <v>21</v>
      </c>
      <c r="M139" s="189">
        <f>G139*(1+L139/100)</f>
        <v>0</v>
      </c>
      <c r="N139" s="189">
        <v>0</v>
      </c>
      <c r="O139" s="189">
        <f>ROUND(E139*N139,2)</f>
        <v>0</v>
      </c>
      <c r="P139" s="189">
        <v>0</v>
      </c>
      <c r="Q139" s="189">
        <f>ROUND(E139*P139,2)</f>
        <v>0</v>
      </c>
      <c r="R139" s="189"/>
      <c r="S139" s="189" t="s">
        <v>243</v>
      </c>
      <c r="T139" s="190" t="s">
        <v>244</v>
      </c>
      <c r="U139" s="162">
        <v>0</v>
      </c>
      <c r="V139" s="162">
        <f>ROUND(E139*U139,2)</f>
        <v>0</v>
      </c>
      <c r="W139" s="162"/>
      <c r="X139" s="162" t="s">
        <v>120</v>
      </c>
      <c r="Y139" s="152"/>
      <c r="Z139" s="152"/>
      <c r="AA139" s="152"/>
      <c r="AB139" s="152"/>
      <c r="AC139" s="152"/>
      <c r="AD139" s="152"/>
      <c r="AE139" s="152"/>
      <c r="AF139" s="152"/>
      <c r="AG139" s="152" t="s">
        <v>121</v>
      </c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1" x14ac:dyDescent="0.2">
      <c r="A140" s="176">
        <v>56</v>
      </c>
      <c r="B140" s="177" t="s">
        <v>265</v>
      </c>
      <c r="C140" s="208" t="s">
        <v>319</v>
      </c>
      <c r="D140" s="178" t="s">
        <v>242</v>
      </c>
      <c r="E140" s="179">
        <v>1</v>
      </c>
      <c r="F140" s="180"/>
      <c r="G140" s="181">
        <f>ROUND(E140*F140,2)</f>
        <v>0</v>
      </c>
      <c r="H140" s="180"/>
      <c r="I140" s="181">
        <f>ROUND(E140*H140,2)</f>
        <v>0</v>
      </c>
      <c r="J140" s="180"/>
      <c r="K140" s="181">
        <f>ROUND(E140*J140,2)</f>
        <v>0</v>
      </c>
      <c r="L140" s="181">
        <v>21</v>
      </c>
      <c r="M140" s="181">
        <f>G140*(1+L140/100)</f>
        <v>0</v>
      </c>
      <c r="N140" s="181">
        <v>0</v>
      </c>
      <c r="O140" s="181">
        <f>ROUND(E140*N140,2)</f>
        <v>0</v>
      </c>
      <c r="P140" s="181">
        <v>0</v>
      </c>
      <c r="Q140" s="181">
        <f>ROUND(E140*P140,2)</f>
        <v>0</v>
      </c>
      <c r="R140" s="181"/>
      <c r="S140" s="181" t="s">
        <v>243</v>
      </c>
      <c r="T140" s="182" t="s">
        <v>244</v>
      </c>
      <c r="U140" s="162">
        <v>0</v>
      </c>
      <c r="V140" s="162">
        <f>ROUND(E140*U140,2)</f>
        <v>0</v>
      </c>
      <c r="W140" s="162"/>
      <c r="X140" s="162" t="s">
        <v>120</v>
      </c>
      <c r="Y140" s="152"/>
      <c r="Z140" s="152"/>
      <c r="AA140" s="152"/>
      <c r="AB140" s="152"/>
      <c r="AC140" s="152"/>
      <c r="AD140" s="152"/>
      <c r="AE140" s="152"/>
      <c r="AF140" s="152"/>
      <c r="AG140" s="152" t="s">
        <v>121</v>
      </c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ht="22.5" outlineLevel="1" x14ac:dyDescent="0.2">
      <c r="A141" s="159">
        <v>57</v>
      </c>
      <c r="B141" s="160" t="s">
        <v>249</v>
      </c>
      <c r="C141" s="198" t="s">
        <v>320</v>
      </c>
      <c r="D141" s="161" t="s">
        <v>0</v>
      </c>
      <c r="E141" s="191"/>
      <c r="F141" s="163"/>
      <c r="G141" s="162">
        <f>ROUND(E141*F141,2)</f>
        <v>0</v>
      </c>
      <c r="H141" s="163"/>
      <c r="I141" s="162">
        <f>ROUND(E141*H141,2)</f>
        <v>0</v>
      </c>
      <c r="J141" s="163"/>
      <c r="K141" s="162">
        <f>ROUND(E141*J141,2)</f>
        <v>0</v>
      </c>
      <c r="L141" s="162">
        <v>21</v>
      </c>
      <c r="M141" s="162">
        <f>G141*(1+L141/100)</f>
        <v>0</v>
      </c>
      <c r="N141" s="162">
        <v>0</v>
      </c>
      <c r="O141" s="162">
        <f>ROUND(E141*N141,2)</f>
        <v>0</v>
      </c>
      <c r="P141" s="162">
        <v>0</v>
      </c>
      <c r="Q141" s="162">
        <f>ROUND(E141*P141,2)</f>
        <v>0</v>
      </c>
      <c r="R141" s="162"/>
      <c r="S141" s="162" t="s">
        <v>119</v>
      </c>
      <c r="T141" s="162" t="s">
        <v>119</v>
      </c>
      <c r="U141" s="162">
        <v>0</v>
      </c>
      <c r="V141" s="162">
        <f>ROUND(E141*U141,2)</f>
        <v>0</v>
      </c>
      <c r="W141" s="162"/>
      <c r="X141" s="162" t="s">
        <v>194</v>
      </c>
      <c r="Y141" s="152"/>
      <c r="Z141" s="152"/>
      <c r="AA141" s="152"/>
      <c r="AB141" s="152"/>
      <c r="AC141" s="152"/>
      <c r="AD141" s="152"/>
      <c r="AE141" s="152"/>
      <c r="AF141" s="152"/>
      <c r="AG141" s="152" t="s">
        <v>220</v>
      </c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x14ac:dyDescent="0.2">
      <c r="A142" s="170" t="s">
        <v>115</v>
      </c>
      <c r="B142" s="171" t="s">
        <v>81</v>
      </c>
      <c r="C142" s="193" t="s">
        <v>82</v>
      </c>
      <c r="D142" s="172"/>
      <c r="E142" s="173"/>
      <c r="F142" s="174"/>
      <c r="G142" s="174">
        <f>SUMIF(AG143:AG144,"&lt;&gt;NOR",G143:G144)</f>
        <v>0</v>
      </c>
      <c r="H142" s="174"/>
      <c r="I142" s="174">
        <f>SUM(I143:I144)</f>
        <v>0</v>
      </c>
      <c r="J142" s="174"/>
      <c r="K142" s="174">
        <f>SUM(K143:K144)</f>
        <v>0</v>
      </c>
      <c r="L142" s="174"/>
      <c r="M142" s="174">
        <f>SUM(M143:M144)</f>
        <v>0</v>
      </c>
      <c r="N142" s="174"/>
      <c r="O142" s="174">
        <f>SUM(O143:O144)</f>
        <v>0.06</v>
      </c>
      <c r="P142" s="174"/>
      <c r="Q142" s="174">
        <f>SUM(Q143:Q144)</f>
        <v>0</v>
      </c>
      <c r="R142" s="174"/>
      <c r="S142" s="174"/>
      <c r="T142" s="175"/>
      <c r="U142" s="169"/>
      <c r="V142" s="169">
        <f>SUM(V143:V144)</f>
        <v>4.62</v>
      </c>
      <c r="W142" s="169"/>
      <c r="X142" s="169"/>
      <c r="AG142" t="s">
        <v>116</v>
      </c>
    </row>
    <row r="143" spans="1:60" outlineLevel="1" x14ac:dyDescent="0.2">
      <c r="A143" s="184">
        <v>58</v>
      </c>
      <c r="B143" s="185" t="s">
        <v>266</v>
      </c>
      <c r="C143" s="196" t="s">
        <v>267</v>
      </c>
      <c r="D143" s="186" t="s">
        <v>118</v>
      </c>
      <c r="E143" s="187">
        <v>2</v>
      </c>
      <c r="F143" s="188"/>
      <c r="G143" s="189">
        <f>ROUND(E143*F143,2)</f>
        <v>0</v>
      </c>
      <c r="H143" s="188"/>
      <c r="I143" s="189">
        <f>ROUND(E143*H143,2)</f>
        <v>0</v>
      </c>
      <c r="J143" s="188"/>
      <c r="K143" s="189">
        <f>ROUND(E143*J143,2)</f>
        <v>0</v>
      </c>
      <c r="L143" s="189">
        <v>21</v>
      </c>
      <c r="M143" s="189">
        <f>G143*(1+L143/100)</f>
        <v>0</v>
      </c>
      <c r="N143" s="189">
        <v>3.073E-2</v>
      </c>
      <c r="O143" s="189">
        <f>ROUND(E143*N143,2)</f>
        <v>0.06</v>
      </c>
      <c r="P143" s="189">
        <v>0</v>
      </c>
      <c r="Q143" s="189">
        <f>ROUND(E143*P143,2)</f>
        <v>0</v>
      </c>
      <c r="R143" s="189"/>
      <c r="S143" s="189" t="s">
        <v>119</v>
      </c>
      <c r="T143" s="190" t="s">
        <v>119</v>
      </c>
      <c r="U143" s="162">
        <v>2.3079999999999998</v>
      </c>
      <c r="V143" s="162">
        <f>ROUND(E143*U143,2)</f>
        <v>4.62</v>
      </c>
      <c r="W143" s="162"/>
      <c r="X143" s="162" t="s">
        <v>120</v>
      </c>
      <c r="Y143" s="152"/>
      <c r="Z143" s="152"/>
      <c r="AA143" s="152"/>
      <c r="AB143" s="152"/>
      <c r="AC143" s="152"/>
      <c r="AD143" s="152"/>
      <c r="AE143" s="152"/>
      <c r="AF143" s="152"/>
      <c r="AG143" s="152" t="s">
        <v>198</v>
      </c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1" x14ac:dyDescent="0.2">
      <c r="A144" s="184">
        <v>59</v>
      </c>
      <c r="B144" s="185" t="s">
        <v>268</v>
      </c>
      <c r="C144" s="196" t="s">
        <v>269</v>
      </c>
      <c r="D144" s="186" t="s">
        <v>0</v>
      </c>
      <c r="E144" s="187">
        <v>0</v>
      </c>
      <c r="F144" s="188"/>
      <c r="G144" s="189">
        <f>ROUND(E144*F144,2)</f>
        <v>0</v>
      </c>
      <c r="H144" s="188"/>
      <c r="I144" s="189">
        <f>ROUND(E144*H144,2)</f>
        <v>0</v>
      </c>
      <c r="J144" s="188"/>
      <c r="K144" s="189">
        <f>ROUND(E144*J144,2)</f>
        <v>0</v>
      </c>
      <c r="L144" s="189">
        <v>21</v>
      </c>
      <c r="M144" s="189">
        <f>G144*(1+L144/100)</f>
        <v>0</v>
      </c>
      <c r="N144" s="189">
        <v>0</v>
      </c>
      <c r="O144" s="189">
        <f>ROUND(E144*N144,2)</f>
        <v>0</v>
      </c>
      <c r="P144" s="189">
        <v>0</v>
      </c>
      <c r="Q144" s="189">
        <f>ROUND(E144*P144,2)</f>
        <v>0</v>
      </c>
      <c r="R144" s="189"/>
      <c r="S144" s="189" t="s">
        <v>119</v>
      </c>
      <c r="T144" s="190" t="s">
        <v>119</v>
      </c>
      <c r="U144" s="162">
        <v>0</v>
      </c>
      <c r="V144" s="162">
        <f>ROUND(E144*U144,2)</f>
        <v>0</v>
      </c>
      <c r="W144" s="162"/>
      <c r="X144" s="162" t="s">
        <v>120</v>
      </c>
      <c r="Y144" s="152"/>
      <c r="Z144" s="152"/>
      <c r="AA144" s="152"/>
      <c r="AB144" s="152"/>
      <c r="AC144" s="152"/>
      <c r="AD144" s="152"/>
      <c r="AE144" s="152"/>
      <c r="AF144" s="152"/>
      <c r="AG144" s="152" t="s">
        <v>270</v>
      </c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x14ac:dyDescent="0.2">
      <c r="A145" s="170" t="s">
        <v>115</v>
      </c>
      <c r="B145" s="171" t="s">
        <v>83</v>
      </c>
      <c r="C145" s="193" t="s">
        <v>84</v>
      </c>
      <c r="D145" s="172"/>
      <c r="E145" s="173"/>
      <c r="F145" s="174"/>
      <c r="G145" s="174">
        <f>SUMIF(AG146:AG153,"&lt;&gt;NOR",G146:G153)</f>
        <v>0</v>
      </c>
      <c r="H145" s="174"/>
      <c r="I145" s="174">
        <f>SUM(I146:I153)</f>
        <v>0</v>
      </c>
      <c r="J145" s="174"/>
      <c r="K145" s="174">
        <f>SUM(K146:K153)</f>
        <v>0</v>
      </c>
      <c r="L145" s="174"/>
      <c r="M145" s="174">
        <f>SUM(M146:M153)</f>
        <v>0</v>
      </c>
      <c r="N145" s="174"/>
      <c r="O145" s="174">
        <f>SUM(O146:O153)</f>
        <v>0.66999999999999993</v>
      </c>
      <c r="P145" s="174"/>
      <c r="Q145" s="174">
        <f>SUM(Q146:Q153)</f>
        <v>0</v>
      </c>
      <c r="R145" s="174"/>
      <c r="S145" s="174"/>
      <c r="T145" s="175"/>
      <c r="U145" s="169"/>
      <c r="V145" s="169">
        <f>SUM(V146:V153)</f>
        <v>224.98000000000002</v>
      </c>
      <c r="W145" s="169"/>
      <c r="X145" s="169"/>
      <c r="AG145" t="s">
        <v>116</v>
      </c>
    </row>
    <row r="146" spans="1:60" outlineLevel="1" x14ac:dyDescent="0.2">
      <c r="A146" s="176">
        <v>60</v>
      </c>
      <c r="B146" s="177" t="s">
        <v>271</v>
      </c>
      <c r="C146" s="194" t="s">
        <v>333</v>
      </c>
      <c r="D146" s="178" t="s">
        <v>118</v>
      </c>
      <c r="E146" s="179">
        <v>1590</v>
      </c>
      <c r="F146" s="180"/>
      <c r="G146" s="181">
        <f>ROUND(E146*F146,2)</f>
        <v>0</v>
      </c>
      <c r="H146" s="180"/>
      <c r="I146" s="181">
        <f>ROUND(E146*H146,2)</f>
        <v>0</v>
      </c>
      <c r="J146" s="180"/>
      <c r="K146" s="181">
        <f>ROUND(E146*J146,2)</f>
        <v>0</v>
      </c>
      <c r="L146" s="181">
        <v>21</v>
      </c>
      <c r="M146" s="181">
        <f>G146*(1+L146/100)</f>
        <v>0</v>
      </c>
      <c r="N146" s="181">
        <v>1.9000000000000001E-4</v>
      </c>
      <c r="O146" s="181">
        <f>ROUND(E146*N146,2)</f>
        <v>0.3</v>
      </c>
      <c r="P146" s="181">
        <v>0</v>
      </c>
      <c r="Q146" s="181">
        <f>ROUND(E146*P146,2)</f>
        <v>0</v>
      </c>
      <c r="R146" s="181"/>
      <c r="S146" s="181" t="s">
        <v>119</v>
      </c>
      <c r="T146" s="182" t="s">
        <v>119</v>
      </c>
      <c r="U146" s="162">
        <v>3.2480000000000002E-2</v>
      </c>
      <c r="V146" s="162">
        <f>ROUND(E146*U146,2)</f>
        <v>51.64</v>
      </c>
      <c r="W146" s="162"/>
      <c r="X146" s="162" t="s">
        <v>120</v>
      </c>
      <c r="Y146" s="152"/>
      <c r="Z146" s="152"/>
      <c r="AA146" s="152"/>
      <c r="AB146" s="152"/>
      <c r="AC146" s="152"/>
      <c r="AD146" s="152"/>
      <c r="AE146" s="152"/>
      <c r="AF146" s="152"/>
      <c r="AG146" s="152" t="s">
        <v>198</v>
      </c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 x14ac:dyDescent="0.2">
      <c r="A147" s="159"/>
      <c r="B147" s="160"/>
      <c r="C147" s="195" t="s">
        <v>272</v>
      </c>
      <c r="D147" s="164"/>
      <c r="E147" s="165">
        <v>436.8</v>
      </c>
      <c r="F147" s="162"/>
      <c r="G147" s="162"/>
      <c r="H147" s="162"/>
      <c r="I147" s="162"/>
      <c r="J147" s="162"/>
      <c r="K147" s="162"/>
      <c r="L147" s="162"/>
      <c r="M147" s="162"/>
      <c r="N147" s="162"/>
      <c r="O147" s="162"/>
      <c r="P147" s="162"/>
      <c r="Q147" s="162"/>
      <c r="R147" s="162"/>
      <c r="S147" s="162"/>
      <c r="T147" s="162"/>
      <c r="U147" s="162"/>
      <c r="V147" s="162"/>
      <c r="W147" s="162"/>
      <c r="X147" s="162"/>
      <c r="Y147" s="152"/>
      <c r="Z147" s="152"/>
      <c r="AA147" s="152"/>
      <c r="AB147" s="152"/>
      <c r="AC147" s="152"/>
      <c r="AD147" s="152"/>
      <c r="AE147" s="152"/>
      <c r="AF147" s="152"/>
      <c r="AG147" s="152" t="s">
        <v>123</v>
      </c>
      <c r="AH147" s="152">
        <v>0</v>
      </c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 x14ac:dyDescent="0.2">
      <c r="A148" s="159"/>
      <c r="B148" s="160"/>
      <c r="C148" s="195" t="s">
        <v>273</v>
      </c>
      <c r="D148" s="164"/>
      <c r="E148" s="165">
        <v>351.56</v>
      </c>
      <c r="F148" s="162"/>
      <c r="G148" s="162"/>
      <c r="H148" s="162"/>
      <c r="I148" s="162"/>
      <c r="J148" s="162"/>
      <c r="K148" s="162"/>
      <c r="L148" s="162"/>
      <c r="M148" s="162"/>
      <c r="N148" s="162"/>
      <c r="O148" s="162"/>
      <c r="P148" s="162"/>
      <c r="Q148" s="162"/>
      <c r="R148" s="162"/>
      <c r="S148" s="162"/>
      <c r="T148" s="162"/>
      <c r="U148" s="162"/>
      <c r="V148" s="162"/>
      <c r="W148" s="162"/>
      <c r="X148" s="162"/>
      <c r="Y148" s="152"/>
      <c r="Z148" s="152"/>
      <c r="AA148" s="152"/>
      <c r="AB148" s="152"/>
      <c r="AC148" s="152"/>
      <c r="AD148" s="152"/>
      <c r="AE148" s="152"/>
      <c r="AF148" s="152"/>
      <c r="AG148" s="152" t="s">
        <v>123</v>
      </c>
      <c r="AH148" s="152">
        <v>0</v>
      </c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 x14ac:dyDescent="0.2">
      <c r="A149" s="159"/>
      <c r="B149" s="160"/>
      <c r="C149" s="195" t="s">
        <v>274</v>
      </c>
      <c r="D149" s="164"/>
      <c r="E149" s="165">
        <v>432.6</v>
      </c>
      <c r="F149" s="162"/>
      <c r="G149" s="162"/>
      <c r="H149" s="162"/>
      <c r="I149" s="162"/>
      <c r="J149" s="162"/>
      <c r="K149" s="162"/>
      <c r="L149" s="162"/>
      <c r="M149" s="162"/>
      <c r="N149" s="162"/>
      <c r="O149" s="162"/>
      <c r="P149" s="162"/>
      <c r="Q149" s="162"/>
      <c r="R149" s="162"/>
      <c r="S149" s="162"/>
      <c r="T149" s="162"/>
      <c r="U149" s="162"/>
      <c r="V149" s="162"/>
      <c r="W149" s="162"/>
      <c r="X149" s="162"/>
      <c r="Y149" s="152"/>
      <c r="Z149" s="152"/>
      <c r="AA149" s="152"/>
      <c r="AB149" s="152"/>
      <c r="AC149" s="152"/>
      <c r="AD149" s="152"/>
      <c r="AE149" s="152"/>
      <c r="AF149" s="152"/>
      <c r="AG149" s="152" t="s">
        <v>123</v>
      </c>
      <c r="AH149" s="152">
        <v>0</v>
      </c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 x14ac:dyDescent="0.2">
      <c r="A150" s="159"/>
      <c r="B150" s="160"/>
      <c r="C150" s="195" t="s">
        <v>275</v>
      </c>
      <c r="D150" s="164"/>
      <c r="E150" s="165">
        <v>369.04</v>
      </c>
      <c r="F150" s="162"/>
      <c r="G150" s="162"/>
      <c r="H150" s="162"/>
      <c r="I150" s="162"/>
      <c r="J150" s="162"/>
      <c r="K150" s="162"/>
      <c r="L150" s="162"/>
      <c r="M150" s="162"/>
      <c r="N150" s="162"/>
      <c r="O150" s="162"/>
      <c r="P150" s="162"/>
      <c r="Q150" s="162"/>
      <c r="R150" s="162"/>
      <c r="S150" s="162"/>
      <c r="T150" s="162"/>
      <c r="U150" s="162"/>
      <c r="V150" s="162"/>
      <c r="W150" s="162"/>
      <c r="X150" s="162"/>
      <c r="Y150" s="152"/>
      <c r="Z150" s="152"/>
      <c r="AA150" s="152"/>
      <c r="AB150" s="152"/>
      <c r="AC150" s="152"/>
      <c r="AD150" s="152"/>
      <c r="AE150" s="152"/>
      <c r="AF150" s="152"/>
      <c r="AG150" s="152" t="s">
        <v>123</v>
      </c>
      <c r="AH150" s="152">
        <v>0</v>
      </c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">
      <c r="A151" s="176">
        <v>61</v>
      </c>
      <c r="B151" s="177" t="s">
        <v>276</v>
      </c>
      <c r="C151" s="194" t="s">
        <v>332</v>
      </c>
      <c r="D151" s="178" t="s">
        <v>118</v>
      </c>
      <c r="E151" s="179">
        <v>1590</v>
      </c>
      <c r="F151" s="180"/>
      <c r="G151" s="181">
        <f>ROUND(E151*F151,2)</f>
        <v>0</v>
      </c>
      <c r="H151" s="180"/>
      <c r="I151" s="181">
        <f>ROUND(E151*H151,2)</f>
        <v>0</v>
      </c>
      <c r="J151" s="180"/>
      <c r="K151" s="181">
        <f>ROUND(E151*J151,2)</f>
        <v>0</v>
      </c>
      <c r="L151" s="181">
        <v>21</v>
      </c>
      <c r="M151" s="181">
        <f>G151*(1+L151/100)</f>
        <v>0</v>
      </c>
      <c r="N151" s="181">
        <v>2.3000000000000001E-4</v>
      </c>
      <c r="O151" s="181">
        <f>ROUND(E151*N151,2)</f>
        <v>0.37</v>
      </c>
      <c r="P151" s="181">
        <v>0</v>
      </c>
      <c r="Q151" s="181">
        <f>ROUND(E151*P151,2)</f>
        <v>0</v>
      </c>
      <c r="R151" s="181"/>
      <c r="S151" s="181" t="s">
        <v>119</v>
      </c>
      <c r="T151" s="182" t="s">
        <v>119</v>
      </c>
      <c r="U151" s="162">
        <v>0.10902000000000001</v>
      </c>
      <c r="V151" s="162">
        <f>ROUND(E151*U151,2)</f>
        <v>173.34</v>
      </c>
      <c r="W151" s="162"/>
      <c r="X151" s="162" t="s">
        <v>120</v>
      </c>
      <c r="Y151" s="152"/>
      <c r="Z151" s="152"/>
      <c r="AA151" s="152"/>
      <c r="AB151" s="152"/>
      <c r="AC151" s="152"/>
      <c r="AD151" s="152"/>
      <c r="AE151" s="152"/>
      <c r="AF151" s="152"/>
      <c r="AG151" s="152" t="s">
        <v>198</v>
      </c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 x14ac:dyDescent="0.2">
      <c r="A152" s="159"/>
      <c r="B152" s="160"/>
      <c r="C152" s="276" t="s">
        <v>277</v>
      </c>
      <c r="D152" s="277"/>
      <c r="E152" s="277"/>
      <c r="F152" s="277"/>
      <c r="G152" s="277"/>
      <c r="H152" s="162"/>
      <c r="I152" s="162"/>
      <c r="J152" s="162"/>
      <c r="K152" s="162"/>
      <c r="L152" s="162"/>
      <c r="M152" s="162"/>
      <c r="N152" s="162"/>
      <c r="O152" s="162"/>
      <c r="P152" s="162"/>
      <c r="Q152" s="162"/>
      <c r="R152" s="162"/>
      <c r="S152" s="162"/>
      <c r="T152" s="162"/>
      <c r="U152" s="162"/>
      <c r="V152" s="162"/>
      <c r="W152" s="162"/>
      <c r="X152" s="162"/>
      <c r="Y152" s="152"/>
      <c r="Z152" s="152"/>
      <c r="AA152" s="152"/>
      <c r="AB152" s="152"/>
      <c r="AC152" s="152"/>
      <c r="AD152" s="152"/>
      <c r="AE152" s="152"/>
      <c r="AF152" s="152"/>
      <c r="AG152" s="152" t="s">
        <v>130</v>
      </c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 x14ac:dyDescent="0.2">
      <c r="A153" s="159"/>
      <c r="B153" s="160"/>
      <c r="C153" s="195" t="s">
        <v>278</v>
      </c>
      <c r="D153" s="164"/>
      <c r="E153" s="165">
        <v>1590</v>
      </c>
      <c r="F153" s="162"/>
      <c r="G153" s="162"/>
      <c r="H153" s="162"/>
      <c r="I153" s="162"/>
      <c r="J153" s="162"/>
      <c r="K153" s="162"/>
      <c r="L153" s="162"/>
      <c r="M153" s="162"/>
      <c r="N153" s="162"/>
      <c r="O153" s="162"/>
      <c r="P153" s="162"/>
      <c r="Q153" s="162"/>
      <c r="R153" s="162"/>
      <c r="S153" s="162"/>
      <c r="T153" s="162"/>
      <c r="U153" s="162"/>
      <c r="V153" s="162"/>
      <c r="W153" s="162"/>
      <c r="X153" s="162"/>
      <c r="Y153" s="152"/>
      <c r="Z153" s="152"/>
      <c r="AA153" s="152"/>
      <c r="AB153" s="152"/>
      <c r="AC153" s="152"/>
      <c r="AD153" s="152"/>
      <c r="AE153" s="152"/>
      <c r="AF153" s="152"/>
      <c r="AG153" s="152" t="s">
        <v>123</v>
      </c>
      <c r="AH153" s="152">
        <v>0</v>
      </c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x14ac:dyDescent="0.2">
      <c r="A154" s="170" t="s">
        <v>115</v>
      </c>
      <c r="B154" s="171" t="s">
        <v>85</v>
      </c>
      <c r="C154" s="193" t="s">
        <v>86</v>
      </c>
      <c r="D154" s="172"/>
      <c r="E154" s="173"/>
      <c r="F154" s="174"/>
      <c r="G154" s="174">
        <f>SUMIF(AG155:AG157,"&lt;&gt;NOR",G155:G157)</f>
        <v>0</v>
      </c>
      <c r="H154" s="174"/>
      <c r="I154" s="174">
        <f>SUM(I155:I157)</f>
        <v>0</v>
      </c>
      <c r="J154" s="174"/>
      <c r="K154" s="174">
        <f>SUM(K155:K157)</f>
        <v>0</v>
      </c>
      <c r="L154" s="174"/>
      <c r="M154" s="174">
        <f>SUM(M155:M157)</f>
        <v>0</v>
      </c>
      <c r="N154" s="174"/>
      <c r="O154" s="174">
        <f>SUM(O155:O157)</f>
        <v>0</v>
      </c>
      <c r="P154" s="174"/>
      <c r="Q154" s="174">
        <f>SUM(Q155:Q157)</f>
        <v>0</v>
      </c>
      <c r="R154" s="174"/>
      <c r="S154" s="174"/>
      <c r="T154" s="175"/>
      <c r="U154" s="169"/>
      <c r="V154" s="169">
        <f>SUM(V155:V157)</f>
        <v>28</v>
      </c>
      <c r="W154" s="169"/>
      <c r="X154" s="169"/>
      <c r="AG154" t="s">
        <v>116</v>
      </c>
    </row>
    <row r="155" spans="1:60" ht="22.5" outlineLevel="1" x14ac:dyDescent="0.2">
      <c r="A155" s="176">
        <v>62</v>
      </c>
      <c r="B155" s="177" t="s">
        <v>279</v>
      </c>
      <c r="C155" s="211" t="s">
        <v>328</v>
      </c>
      <c r="D155" s="178" t="s">
        <v>146</v>
      </c>
      <c r="E155" s="179">
        <v>14</v>
      </c>
      <c r="F155" s="180"/>
      <c r="G155" s="181">
        <f>ROUND(E155*F155,2)</f>
        <v>0</v>
      </c>
      <c r="H155" s="180"/>
      <c r="I155" s="181">
        <f>ROUND(E155*H155,2)</f>
        <v>0</v>
      </c>
      <c r="J155" s="180"/>
      <c r="K155" s="181">
        <f>ROUND(E155*J155,2)</f>
        <v>0</v>
      </c>
      <c r="L155" s="181">
        <v>21</v>
      </c>
      <c r="M155" s="181">
        <f>G155*(1+L155/100)</f>
        <v>0</v>
      </c>
      <c r="N155" s="181">
        <v>0</v>
      </c>
      <c r="O155" s="181">
        <f>ROUND(E155*N155,2)</f>
        <v>0</v>
      </c>
      <c r="P155" s="181">
        <v>0</v>
      </c>
      <c r="Q155" s="181">
        <f>ROUND(E155*P155,2)</f>
        <v>0</v>
      </c>
      <c r="R155" s="181"/>
      <c r="S155" s="181" t="s">
        <v>119</v>
      </c>
      <c r="T155" s="182" t="s">
        <v>134</v>
      </c>
      <c r="U155" s="162">
        <v>2</v>
      </c>
      <c r="V155" s="162">
        <f>ROUND(E155*U155,2)</f>
        <v>28</v>
      </c>
      <c r="W155" s="162"/>
      <c r="X155" s="162" t="s">
        <v>120</v>
      </c>
      <c r="Y155" s="152"/>
      <c r="Z155" s="152"/>
      <c r="AA155" s="152"/>
      <c r="AB155" s="152"/>
      <c r="AC155" s="152"/>
      <c r="AD155" s="152"/>
      <c r="AE155" s="152"/>
      <c r="AF155" s="152"/>
      <c r="AG155" s="152" t="s">
        <v>280</v>
      </c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 x14ac:dyDescent="0.2">
      <c r="A156" s="159"/>
      <c r="B156" s="160"/>
      <c r="C156" s="210" t="s">
        <v>281</v>
      </c>
      <c r="D156" s="164"/>
      <c r="E156" s="165">
        <v>14</v>
      </c>
      <c r="F156" s="162"/>
      <c r="G156" s="162"/>
      <c r="H156" s="162"/>
      <c r="I156" s="162"/>
      <c r="J156" s="162"/>
      <c r="K156" s="162"/>
      <c r="L156" s="162"/>
      <c r="M156" s="162"/>
      <c r="N156" s="162"/>
      <c r="O156" s="162"/>
      <c r="P156" s="162"/>
      <c r="Q156" s="162"/>
      <c r="R156" s="162"/>
      <c r="S156" s="162"/>
      <c r="T156" s="162"/>
      <c r="U156" s="162"/>
      <c r="V156" s="162"/>
      <c r="W156" s="162"/>
      <c r="X156" s="162"/>
      <c r="Y156" s="152"/>
      <c r="Z156" s="152"/>
      <c r="AA156" s="152"/>
      <c r="AB156" s="152"/>
      <c r="AC156" s="152"/>
      <c r="AD156" s="152"/>
      <c r="AE156" s="152"/>
      <c r="AF156" s="152"/>
      <c r="AG156" s="152" t="s">
        <v>123</v>
      </c>
      <c r="AH156" s="152">
        <v>0</v>
      </c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1" x14ac:dyDescent="0.2">
      <c r="A157" s="184">
        <v>63</v>
      </c>
      <c r="B157" s="185" t="s">
        <v>282</v>
      </c>
      <c r="C157" s="211" t="s">
        <v>327</v>
      </c>
      <c r="D157" s="186" t="s">
        <v>242</v>
      </c>
      <c r="E157" s="187">
        <v>14</v>
      </c>
      <c r="F157" s="188"/>
      <c r="G157" s="189">
        <f>ROUND(E157*F157,2)</f>
        <v>0</v>
      </c>
      <c r="H157" s="188"/>
      <c r="I157" s="189">
        <f>ROUND(E157*H157,2)</f>
        <v>0</v>
      </c>
      <c r="J157" s="188"/>
      <c r="K157" s="189">
        <f>ROUND(E157*J157,2)</f>
        <v>0</v>
      </c>
      <c r="L157" s="189">
        <v>21</v>
      </c>
      <c r="M157" s="189">
        <f>G157*(1+L157/100)</f>
        <v>0</v>
      </c>
      <c r="N157" s="189">
        <v>0</v>
      </c>
      <c r="O157" s="189">
        <f>ROUND(E157*N157,2)</f>
        <v>0</v>
      </c>
      <c r="P157" s="189">
        <v>0</v>
      </c>
      <c r="Q157" s="189">
        <f>ROUND(E157*P157,2)</f>
        <v>0</v>
      </c>
      <c r="R157" s="189"/>
      <c r="S157" s="189" t="s">
        <v>243</v>
      </c>
      <c r="T157" s="190" t="s">
        <v>244</v>
      </c>
      <c r="U157" s="162">
        <v>0</v>
      </c>
      <c r="V157" s="162">
        <f>ROUND(E157*U157,2)</f>
        <v>0</v>
      </c>
      <c r="W157" s="162"/>
      <c r="X157" s="162" t="s">
        <v>120</v>
      </c>
      <c r="Y157" s="152"/>
      <c r="Z157" s="152"/>
      <c r="AA157" s="152"/>
      <c r="AB157" s="152"/>
      <c r="AC157" s="152"/>
      <c r="AD157" s="152"/>
      <c r="AE157" s="152"/>
      <c r="AF157" s="152"/>
      <c r="AG157" s="152" t="s">
        <v>121</v>
      </c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x14ac:dyDescent="0.2">
      <c r="A158" s="170" t="s">
        <v>115</v>
      </c>
      <c r="B158" s="171" t="s">
        <v>87</v>
      </c>
      <c r="C158" s="193" t="s">
        <v>27</v>
      </c>
      <c r="D158" s="172"/>
      <c r="E158" s="173"/>
      <c r="F158" s="174"/>
      <c r="G158" s="174">
        <f>SUMIF(AG159:AG162,"&lt;&gt;NOR",G159:G162)</f>
        <v>0</v>
      </c>
      <c r="H158" s="174"/>
      <c r="I158" s="174">
        <f>SUM(I159:I162)</f>
        <v>0</v>
      </c>
      <c r="J158" s="174"/>
      <c r="K158" s="174">
        <f>SUM(K159:K162)</f>
        <v>0</v>
      </c>
      <c r="L158" s="174"/>
      <c r="M158" s="174">
        <f>SUM(M159:M162)</f>
        <v>0</v>
      </c>
      <c r="N158" s="174"/>
      <c r="O158" s="174">
        <f>SUM(O159:O162)</f>
        <v>0</v>
      </c>
      <c r="P158" s="174"/>
      <c r="Q158" s="174">
        <f>SUM(Q159:Q162)</f>
        <v>0</v>
      </c>
      <c r="R158" s="174"/>
      <c r="S158" s="174"/>
      <c r="T158" s="175"/>
      <c r="U158" s="169"/>
      <c r="V158" s="169">
        <f>SUM(V159:V162)</f>
        <v>0</v>
      </c>
      <c r="W158" s="169"/>
      <c r="X158" s="169"/>
      <c r="AG158" t="s">
        <v>116</v>
      </c>
    </row>
    <row r="159" spans="1:60" outlineLevel="1" x14ac:dyDescent="0.2">
      <c r="A159" s="184">
        <v>64</v>
      </c>
      <c r="B159" s="185" t="s">
        <v>283</v>
      </c>
      <c r="C159" s="196" t="s">
        <v>284</v>
      </c>
      <c r="D159" s="186" t="s">
        <v>285</v>
      </c>
      <c r="E159" s="187">
        <v>1</v>
      </c>
      <c r="F159" s="215"/>
      <c r="G159" s="189">
        <f>ROUND(E159*F159,2)</f>
        <v>0</v>
      </c>
      <c r="H159" s="188"/>
      <c r="I159" s="189">
        <f>ROUND(E159*H159,2)</f>
        <v>0</v>
      </c>
      <c r="J159" s="188"/>
      <c r="K159" s="189">
        <f>ROUND(E159*J159,2)</f>
        <v>0</v>
      </c>
      <c r="L159" s="189">
        <v>21</v>
      </c>
      <c r="M159" s="189">
        <f>G159*(1+L159/100)</f>
        <v>0</v>
      </c>
      <c r="N159" s="189">
        <v>0</v>
      </c>
      <c r="O159" s="189">
        <f>ROUND(E159*N159,2)</f>
        <v>0</v>
      </c>
      <c r="P159" s="189">
        <v>0</v>
      </c>
      <c r="Q159" s="189">
        <f>ROUND(E159*P159,2)</f>
        <v>0</v>
      </c>
      <c r="R159" s="189"/>
      <c r="S159" s="189" t="s">
        <v>243</v>
      </c>
      <c r="T159" s="190" t="s">
        <v>244</v>
      </c>
      <c r="U159" s="162">
        <v>0</v>
      </c>
      <c r="V159" s="162">
        <f>ROUND(E159*U159,2)</f>
        <v>0</v>
      </c>
      <c r="W159" s="162"/>
      <c r="X159" s="162" t="s">
        <v>286</v>
      </c>
      <c r="Y159" s="152"/>
      <c r="Z159" s="152"/>
      <c r="AA159" s="152"/>
      <c r="AB159" s="152"/>
      <c r="AC159" s="152"/>
      <c r="AD159" s="152"/>
      <c r="AE159" s="152"/>
      <c r="AF159" s="152"/>
      <c r="AG159" s="152" t="s">
        <v>287</v>
      </c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 x14ac:dyDescent="0.2">
      <c r="A160" s="184">
        <v>65</v>
      </c>
      <c r="B160" s="185" t="s">
        <v>288</v>
      </c>
      <c r="C160" s="196" t="s">
        <v>289</v>
      </c>
      <c r="D160" s="186" t="s">
        <v>285</v>
      </c>
      <c r="E160" s="187">
        <v>1</v>
      </c>
      <c r="F160" s="188"/>
      <c r="G160" s="189">
        <f>ROUND(E160*F160,2)</f>
        <v>0</v>
      </c>
      <c r="H160" s="188"/>
      <c r="I160" s="189">
        <f>ROUND(E160*H160,2)</f>
        <v>0</v>
      </c>
      <c r="J160" s="188"/>
      <c r="K160" s="189">
        <f>ROUND(E160*J160,2)</f>
        <v>0</v>
      </c>
      <c r="L160" s="189">
        <v>21</v>
      </c>
      <c r="M160" s="189">
        <f>G160*(1+L160/100)</f>
        <v>0</v>
      </c>
      <c r="N160" s="189">
        <v>0</v>
      </c>
      <c r="O160" s="189">
        <f>ROUND(E160*N160,2)</f>
        <v>0</v>
      </c>
      <c r="P160" s="189">
        <v>0</v>
      </c>
      <c r="Q160" s="189">
        <f>ROUND(E160*P160,2)</f>
        <v>0</v>
      </c>
      <c r="R160" s="189"/>
      <c r="S160" s="189" t="s">
        <v>119</v>
      </c>
      <c r="T160" s="190" t="s">
        <v>244</v>
      </c>
      <c r="U160" s="162">
        <v>0</v>
      </c>
      <c r="V160" s="162">
        <f>ROUND(E160*U160,2)</f>
        <v>0</v>
      </c>
      <c r="W160" s="162"/>
      <c r="X160" s="162" t="s">
        <v>286</v>
      </c>
      <c r="Y160" s="152"/>
      <c r="Z160" s="152"/>
      <c r="AA160" s="152"/>
      <c r="AB160" s="152"/>
      <c r="AC160" s="152"/>
      <c r="AD160" s="152"/>
      <c r="AE160" s="152"/>
      <c r="AF160" s="152"/>
      <c r="AG160" s="152" t="s">
        <v>287</v>
      </c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1" x14ac:dyDescent="0.2">
      <c r="A161" s="184">
        <v>66</v>
      </c>
      <c r="B161" s="185" t="s">
        <v>290</v>
      </c>
      <c r="C161" s="196" t="s">
        <v>291</v>
      </c>
      <c r="D161" s="186" t="s">
        <v>285</v>
      </c>
      <c r="E161" s="187">
        <v>1</v>
      </c>
      <c r="F161" s="215"/>
      <c r="G161" s="189">
        <f>ROUND(E161*F161,2)</f>
        <v>0</v>
      </c>
      <c r="H161" s="188"/>
      <c r="I161" s="189">
        <f>ROUND(E161*H161,2)</f>
        <v>0</v>
      </c>
      <c r="J161" s="188"/>
      <c r="K161" s="189">
        <f>ROUND(E161*J161,2)</f>
        <v>0</v>
      </c>
      <c r="L161" s="189">
        <v>21</v>
      </c>
      <c r="M161" s="189">
        <f>G161*(1+L161/100)</f>
        <v>0</v>
      </c>
      <c r="N161" s="189">
        <v>0</v>
      </c>
      <c r="O161" s="189">
        <f>ROUND(E161*N161,2)</f>
        <v>0</v>
      </c>
      <c r="P161" s="189">
        <v>0</v>
      </c>
      <c r="Q161" s="189">
        <f>ROUND(E161*P161,2)</f>
        <v>0</v>
      </c>
      <c r="R161" s="189"/>
      <c r="S161" s="189" t="s">
        <v>243</v>
      </c>
      <c r="T161" s="190" t="s">
        <v>244</v>
      </c>
      <c r="U161" s="162">
        <v>0</v>
      </c>
      <c r="V161" s="162">
        <f>ROUND(E161*U161,2)</f>
        <v>0</v>
      </c>
      <c r="W161" s="162"/>
      <c r="X161" s="162" t="s">
        <v>286</v>
      </c>
      <c r="Y161" s="152"/>
      <c r="Z161" s="152"/>
      <c r="AA161" s="152"/>
      <c r="AB161" s="152"/>
      <c r="AC161" s="152"/>
      <c r="AD161" s="152"/>
      <c r="AE161" s="152"/>
      <c r="AF161" s="152"/>
      <c r="AG161" s="152" t="s">
        <v>287</v>
      </c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outlineLevel="1" x14ac:dyDescent="0.2">
      <c r="A162" s="176">
        <v>67</v>
      </c>
      <c r="B162" s="177" t="s">
        <v>292</v>
      </c>
      <c r="C162" s="194" t="s">
        <v>293</v>
      </c>
      <c r="D162" s="178" t="s">
        <v>285</v>
      </c>
      <c r="E162" s="179">
        <v>1</v>
      </c>
      <c r="F162" s="180"/>
      <c r="G162" s="181">
        <f>ROUND(E162*F162,2)</f>
        <v>0</v>
      </c>
      <c r="H162" s="180"/>
      <c r="I162" s="181">
        <f>ROUND(E162*H162,2)</f>
        <v>0</v>
      </c>
      <c r="J162" s="180"/>
      <c r="K162" s="181">
        <f>ROUND(E162*J162,2)</f>
        <v>0</v>
      </c>
      <c r="L162" s="181">
        <v>21</v>
      </c>
      <c r="M162" s="181">
        <f>G162*(1+L162/100)</f>
        <v>0</v>
      </c>
      <c r="N162" s="181">
        <v>0</v>
      </c>
      <c r="O162" s="181">
        <f>ROUND(E162*N162,2)</f>
        <v>0</v>
      </c>
      <c r="P162" s="181">
        <v>0</v>
      </c>
      <c r="Q162" s="181">
        <f>ROUND(E162*P162,2)</f>
        <v>0</v>
      </c>
      <c r="R162" s="181"/>
      <c r="S162" s="181" t="s">
        <v>243</v>
      </c>
      <c r="T162" s="182" t="s">
        <v>244</v>
      </c>
      <c r="U162" s="162">
        <v>0</v>
      </c>
      <c r="V162" s="162">
        <f>ROUND(E162*U162,2)</f>
        <v>0</v>
      </c>
      <c r="W162" s="162"/>
      <c r="X162" s="162" t="s">
        <v>286</v>
      </c>
      <c r="Y162" s="152"/>
      <c r="Z162" s="152"/>
      <c r="AA162" s="152"/>
      <c r="AB162" s="152"/>
      <c r="AC162" s="152"/>
      <c r="AD162" s="152"/>
      <c r="AE162" s="152"/>
      <c r="AF162" s="152"/>
      <c r="AG162" s="152" t="s">
        <v>287</v>
      </c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x14ac:dyDescent="0.2">
      <c r="A163" s="3"/>
      <c r="B163" s="4"/>
      <c r="C163" s="199"/>
      <c r="D163" s="6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AE163">
        <v>15</v>
      </c>
      <c r="AF163">
        <v>21</v>
      </c>
      <c r="AG163" t="s">
        <v>102</v>
      </c>
    </row>
    <row r="164" spans="1:60" x14ac:dyDescent="0.2">
      <c r="A164" s="155"/>
      <c r="B164" s="156" t="s">
        <v>29</v>
      </c>
      <c r="C164" s="200"/>
      <c r="D164" s="157"/>
      <c r="E164" s="158"/>
      <c r="F164" s="158"/>
      <c r="G164" s="192">
        <f>G8+G23+G27+G32+G61+G63+G95+G98+G110+G116+G122+G135+G142+G145+G154+G158</f>
        <v>0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158"/>
      <c r="S164" s="213"/>
      <c r="T164" s="3"/>
      <c r="U164" s="3"/>
      <c r="V164" s="3"/>
      <c r="W164" s="3"/>
      <c r="X164" s="3"/>
      <c r="AE164">
        <f>SUMIF(L7:L162,AE163,G7:G162)</f>
        <v>0</v>
      </c>
      <c r="AF164">
        <f>SUMIF(L7:L162,AF163,G7:G162)</f>
        <v>0</v>
      </c>
      <c r="AG164" t="s">
        <v>294</v>
      </c>
    </row>
    <row r="165" spans="1:60" x14ac:dyDescent="0.2">
      <c r="C165" s="201"/>
      <c r="D165" s="10"/>
      <c r="AG165" t="s">
        <v>295</v>
      </c>
    </row>
    <row r="166" spans="1:60" x14ac:dyDescent="0.2">
      <c r="D166" s="10"/>
    </row>
    <row r="167" spans="1:60" x14ac:dyDescent="0.2">
      <c r="D167" s="10"/>
    </row>
    <row r="168" spans="1:60" x14ac:dyDescent="0.2">
      <c r="D168" s="10"/>
    </row>
    <row r="169" spans="1:60" x14ac:dyDescent="0.2">
      <c r="D169" s="10"/>
    </row>
    <row r="170" spans="1:60" x14ac:dyDescent="0.2">
      <c r="D170" s="10"/>
    </row>
    <row r="171" spans="1:60" x14ac:dyDescent="0.2">
      <c r="D171" s="10"/>
    </row>
    <row r="172" spans="1:60" x14ac:dyDescent="0.2">
      <c r="D172" s="10"/>
    </row>
    <row r="173" spans="1:60" x14ac:dyDescent="0.2">
      <c r="D173" s="10"/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</sheetData>
  <mergeCells count="20">
    <mergeCell ref="C69:G69"/>
    <mergeCell ref="A1:G1"/>
    <mergeCell ref="C2:G2"/>
    <mergeCell ref="C3:G3"/>
    <mergeCell ref="C4:G4"/>
    <mergeCell ref="C17:G17"/>
    <mergeCell ref="C18:G18"/>
    <mergeCell ref="C44:G44"/>
    <mergeCell ref="C48:G48"/>
    <mergeCell ref="C59:G59"/>
    <mergeCell ref="C67:G67"/>
    <mergeCell ref="C68:G68"/>
    <mergeCell ref="C78:G78"/>
    <mergeCell ref="C152:G152"/>
    <mergeCell ref="C70:G70"/>
    <mergeCell ref="C72:G72"/>
    <mergeCell ref="C73:G73"/>
    <mergeCell ref="C74:G74"/>
    <mergeCell ref="C75:G75"/>
    <mergeCell ref="C77:G7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2103181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2103181 Pol'!Názvy_tisku</vt:lpstr>
      <vt:lpstr>oadresa</vt:lpstr>
      <vt:lpstr>Stavba!Objednatel</vt:lpstr>
      <vt:lpstr>Stavba!Objekt</vt:lpstr>
      <vt:lpstr>'SO 01 2103181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mirka</dc:creator>
  <cp:lastModifiedBy>Miroslav Kaliba</cp:lastModifiedBy>
  <cp:lastPrinted>2019-03-19T12:27:02Z</cp:lastPrinted>
  <dcterms:created xsi:type="dcterms:W3CDTF">2009-04-08T07:15:50Z</dcterms:created>
  <dcterms:modified xsi:type="dcterms:W3CDTF">2022-01-31T18:15:22Z</dcterms:modified>
</cp:coreProperties>
</file>